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95" windowWidth="16530" windowHeight="6975" activeTab="0"/>
  </bookViews>
  <sheets>
    <sheet name="Delhi " sheetId="1" r:id="rId1"/>
  </sheets>
  <definedNames>
    <definedName name="_xlnm.Print_Area" localSheetId="0">'Delhi '!$A$1:$H$412</definedName>
  </definedNames>
  <calcPr fullCalcOnLoad="1"/>
</workbook>
</file>

<file path=xl/comments1.xml><?xml version="1.0" encoding="utf-8"?>
<comments xmlns="http://schemas.openxmlformats.org/spreadsheetml/2006/main">
  <authors>
    <author>hp</author>
  </authors>
  <commentList>
    <comment ref="E387" authorId="0">
      <text>
        <r>
          <rPr>
            <b/>
            <sz val="9"/>
            <rFont val="Tahoma"/>
            <family val="2"/>
          </rPr>
          <t>hp:</t>
        </r>
        <r>
          <rPr>
            <sz val="9"/>
            <rFont val="Tahoma"/>
            <family val="2"/>
          </rPr>
          <t xml:space="preserve">
pl chek</t>
        </r>
      </text>
    </comment>
  </commentList>
</comments>
</file>

<file path=xl/sharedStrings.xml><?xml version="1.0" encoding="utf-8"?>
<sst xmlns="http://schemas.openxmlformats.org/spreadsheetml/2006/main" count="542" uniqueCount="226">
  <si>
    <t>Government of India</t>
  </si>
  <si>
    <t>National Programme of Mid-Day Meal in Schools</t>
  </si>
  <si>
    <t>Part-D: ANALYSIS SHEET</t>
  </si>
  <si>
    <t>1. Calculation of Bench mark for utilisation.</t>
  </si>
  <si>
    <t>1.1) No. of children</t>
  </si>
  <si>
    <t>Stage</t>
  </si>
  <si>
    <t>Diff</t>
  </si>
  <si>
    <t>Diff in %</t>
  </si>
  <si>
    <t>4=(3-2)</t>
  </si>
  <si>
    <t>5=(4/2)*100</t>
  </si>
  <si>
    <t>Primary</t>
  </si>
  <si>
    <t>Up Primary</t>
  </si>
  <si>
    <t>Total</t>
  </si>
  <si>
    <t>1.2) No. of School working days</t>
  </si>
  <si>
    <t xml:space="preserve"> </t>
  </si>
  <si>
    <t xml:space="preserve">PY </t>
  </si>
  <si>
    <t>UP.PY</t>
  </si>
  <si>
    <t>No. of Meals as per PAB approval</t>
  </si>
  <si>
    <t>No. of Meals claimed to have served by the State</t>
  </si>
  <si>
    <t>Diff.</t>
  </si>
  <si>
    <t>UP PY</t>
  </si>
  <si>
    <t>Bench Mark as per State's claim</t>
  </si>
  <si>
    <t>PY</t>
  </si>
  <si>
    <t>U PY</t>
  </si>
  <si>
    <t>PY &amp; UP PY</t>
  </si>
  <si>
    <t xml:space="preserve">2. COVERAGE </t>
  </si>
  <si>
    <t>Sl. No.</t>
  </si>
  <si>
    <t>No. of  Institutions</t>
  </si>
  <si>
    <t>No. of Institutions  serving MDM</t>
  </si>
  <si>
    <t>Non-Coverage</t>
  </si>
  <si>
    <t>% NC</t>
  </si>
  <si>
    <t>5=3-4</t>
  </si>
  <si>
    <t>TOTAL</t>
  </si>
  <si>
    <t>Average number of children availing MDM*</t>
  </si>
  <si>
    <t>% Diff</t>
  </si>
  <si>
    <t>5=4-3</t>
  </si>
  <si>
    <t>Sr. No.</t>
  </si>
  <si>
    <t>% Meals Served</t>
  </si>
  <si>
    <t>As per GoI record</t>
  </si>
  <si>
    <t xml:space="preserve">As per State's AWP&amp;B </t>
  </si>
  <si>
    <t>5(4-3)</t>
  </si>
  <si>
    <t>S.No.</t>
  </si>
  <si>
    <t>Allocation</t>
  </si>
  <si>
    <t>3.4)  Foodgrains  Allocation &amp; Lifting</t>
  </si>
  <si>
    <t>(in MTs)</t>
  </si>
  <si>
    <t>Total Availibility</t>
  </si>
  <si>
    <t>% Availibility</t>
  </si>
  <si>
    <t>Lifted from FCI</t>
  </si>
  <si>
    <t>3.6)  Foodgrains Allocation, Lifting (availibility) &amp; Utilisation</t>
  </si>
  <si>
    <t>T. Availibility</t>
  </si>
  <si>
    <t>% T. Availibility</t>
  </si>
  <si>
    <t>Utilisation</t>
  </si>
  <si>
    <t>% Utilisation</t>
  </si>
  <si>
    <t>% payment</t>
  </si>
  <si>
    <t>Pending Bills</t>
  </si>
  <si>
    <t>4. ANALYSIS ON COOKING COST (PRIMARY + UPPER PRIMARY)</t>
  </si>
  <si>
    <t>Verification of Cooking Cost Allocation</t>
  </si>
  <si>
    <t>Centre (85,81,264x220xRs.1.5)</t>
  </si>
  <si>
    <t>State Share (85,81,264*220*Rs. 1.0)</t>
  </si>
  <si>
    <t>Actual Allocation shown in State Plan</t>
  </si>
  <si>
    <t>Diff. (Excess/Deficit)</t>
  </si>
  <si>
    <t>4.1) ANALYSIS ON OPENING BALANACE AND CLOSING BALANACE</t>
  </si>
  <si>
    <t>4.2) Cooking cost allocation and disbursed to Dists</t>
  </si>
  <si>
    <t>Disbursed to Dist</t>
  </si>
  <si>
    <t xml:space="preserve">Cooking assistance received </t>
  </si>
  <si>
    <t>Total Availibility of cooking cost</t>
  </si>
  <si>
    <t>% Availibility of cooking cost</t>
  </si>
  <si>
    <t>4.4) Cooking Cost Utilisation</t>
  </si>
  <si>
    <t>Disbursed</t>
  </si>
  <si>
    <t>% Disbursed</t>
  </si>
  <si>
    <t>Utilisation of Cooking assistance</t>
  </si>
  <si>
    <t xml:space="preserve">% Utilisation                    </t>
  </si>
  <si>
    <t>% utilisation of foodgrains</t>
  </si>
  <si>
    <t>% utilisation of Cooking cost</t>
  </si>
  <si>
    <t>Mis-match in % points</t>
  </si>
  <si>
    <t>6. ANALYSIS of HONORIUM, To COOK-CUM-HELPERS</t>
  </si>
  <si>
    <t xml:space="preserve">Amount released </t>
  </si>
  <si>
    <t xml:space="preserve">Total availability </t>
  </si>
  <si>
    <t xml:space="preserve">% Availibilty  </t>
  </si>
  <si>
    <t>Total Availability</t>
  </si>
  <si>
    <t>Payment of hon.  to CCH</t>
  </si>
  <si>
    <t>% payment to CCH against allocation</t>
  </si>
  <si>
    <t>7. ANALYSIS ON MANAGEMENT, MONITORING &amp; EVALUATION (MME)</t>
  </si>
  <si>
    <t>7.1)  Reconciliation of MME OB, Allocation &amp; Releasing [PY + U PY]</t>
  </si>
  <si>
    <t xml:space="preserve">Total Availibility </t>
  </si>
  <si>
    <t>Activity</t>
  </si>
  <si>
    <t>Expenditure</t>
  </si>
  <si>
    <t>Exp as % of allocation</t>
  </si>
  <si>
    <t>School Level Expenses</t>
  </si>
  <si>
    <t>Management, Supervision, Training &amp; Internal Monitoring, External Monitoring &amp; Evaluation</t>
  </si>
  <si>
    <t>8. ANALYSIS ON CENTRAL ASSISTANCE TOWARDS TRANSPORT ASSISTANCE</t>
  </si>
  <si>
    <t>8.1)  Reconciliation of TA OB, Allocation &amp; Releasing [PY + U PY]</t>
  </si>
  <si>
    <t>Total availibility of funds</t>
  </si>
  <si>
    <t>Foodgrains Lifted (in MTs)</t>
  </si>
  <si>
    <t>Maximum fund permissibale</t>
  </si>
  <si>
    <t>actual expenditure incurred by State</t>
  </si>
  <si>
    <t>Unspent Balance</t>
  </si>
  <si>
    <t>6=(4-5)</t>
  </si>
  <si>
    <t>8= (2-5)</t>
  </si>
  <si>
    <r>
      <t>(i</t>
    </r>
    <r>
      <rPr>
        <i/>
        <sz val="11"/>
        <rFont val="Cambria"/>
        <family val="1"/>
      </rPr>
      <t>n MTs)</t>
    </r>
  </si>
  <si>
    <t>Average number of children availing MDM</t>
  </si>
  <si>
    <t>9.1) Releasing details</t>
  </si>
  <si>
    <t>Schools</t>
  </si>
  <si>
    <t>Installment</t>
  </si>
  <si>
    <t>Dated</t>
  </si>
  <si>
    <t>Units</t>
  </si>
  <si>
    <t>Amount              (in lakh)</t>
  </si>
  <si>
    <t>Primary + Upper Primary</t>
  </si>
  <si>
    <t xml:space="preserve">9.2) Reconciliation of amount sanctioned </t>
  </si>
  <si>
    <t>Year</t>
  </si>
  <si>
    <t>GoI records</t>
  </si>
  <si>
    <t>State record</t>
  </si>
  <si>
    <t>Variation</t>
  </si>
  <si>
    <t>Phy</t>
  </si>
  <si>
    <t>Fin</t>
  </si>
  <si>
    <t>Achievement (C+IP)                                  upto 31.12.09</t>
  </si>
  <si>
    <t>Achievement as % of allocation</t>
  </si>
  <si>
    <t>Fin (in Lakh)</t>
  </si>
  <si>
    <t xml:space="preserve">Fin                            </t>
  </si>
  <si>
    <t xml:space="preserve">Releases for Kitchen devices by GoI </t>
  </si>
  <si>
    <t>% Bill paid</t>
  </si>
  <si>
    <t>Engaged by State</t>
  </si>
  <si>
    <t>5 = (4 - 3)</t>
  </si>
  <si>
    <t>Not engaged</t>
  </si>
  <si>
    <t>Bills submited by FCI</t>
  </si>
  <si>
    <t>Payment made to FCI</t>
  </si>
  <si>
    <t>Bills raised by FCI</t>
  </si>
  <si>
    <t xml:space="preserve">3.9) Payment of cost of foodgrain to FCI </t>
  </si>
  <si>
    <t>3.8)  Cost of Foodgrains, Payment to FCI</t>
  </si>
  <si>
    <t>(Rs. In lakh)</t>
  </si>
  <si>
    <t>Bench mark (85%)</t>
  </si>
  <si>
    <t xml:space="preserve">Payment to FCI </t>
  </si>
  <si>
    <t xml:space="preserve">% of UB as on Allocation </t>
  </si>
  <si>
    <t>3.1)  Reconciliation of Foodgrains OB, Allocation &amp; Lifting</t>
  </si>
  <si>
    <t>State : GNCT of Delhi</t>
  </si>
  <si>
    <t>DOE</t>
  </si>
  <si>
    <t>South DMC</t>
  </si>
  <si>
    <t>North DMC</t>
  </si>
  <si>
    <t>East DMC</t>
  </si>
  <si>
    <t>NDMC</t>
  </si>
  <si>
    <t>DCB</t>
  </si>
  <si>
    <t>9.  Kitchen Devices</t>
  </si>
  <si>
    <t>Department s</t>
  </si>
  <si>
    <t xml:space="preserve">Department </t>
  </si>
  <si>
    <t xml:space="preserve">Name of Department </t>
  </si>
  <si>
    <t xml:space="preserve">Central assistance received </t>
  </si>
  <si>
    <t>Total Availibility of funds</t>
  </si>
  <si>
    <t xml:space="preserve">3.10) unspent balance of funds towards cost of foodgrain  </t>
  </si>
  <si>
    <t>6.2)  Utilisation  of grant for Honorarium, cooks-cum-Helpers</t>
  </si>
  <si>
    <t>6.3)  Status of unspent balance of grant for Honorarium, cooks-cum-Helpers</t>
  </si>
  <si>
    <t>6.1.1) Allocation and availability of funds for honorium to cook-cum-Helpers</t>
  </si>
  <si>
    <t>6.1) Approval and engagement of  cook-cum-Helpers</t>
  </si>
  <si>
    <t>2014-15</t>
  </si>
  <si>
    <t>86.7*</t>
  </si>
  <si>
    <t>Departments</t>
  </si>
  <si>
    <t>Source: Table AT-6 &amp; 6A of AWP&amp;B 2017-18</t>
  </si>
  <si>
    <r>
      <t xml:space="preserve">5.1 Mismatch between Utilisation of Foodgrains and Cooking Cost  </t>
    </r>
    <r>
      <rPr>
        <b/>
        <i/>
        <sz val="11"/>
        <rFont val="Cambria"/>
        <family val="1"/>
      </rPr>
      <t>(Source data: para 3.7 and 4.5 above)</t>
    </r>
  </si>
  <si>
    <r>
      <t xml:space="preserve">9.3) Achievement ( under MDM Funds) </t>
    </r>
    <r>
      <rPr>
        <b/>
        <i/>
        <sz val="10"/>
        <rFont val="Cambria"/>
        <family val="1"/>
      </rPr>
      <t>(Source data: Table AT-11 of AWP&amp;B 2018-19)</t>
    </r>
  </si>
  <si>
    <t>Annual Work Plan &amp; Budget  (AWP&amp;B) 2019-20</t>
  </si>
  <si>
    <t>DCB*</t>
  </si>
  <si>
    <t>*Data nees to be checked</t>
  </si>
  <si>
    <t>3065 Approved but sanctioned only 174 due to fund unavailibility</t>
  </si>
  <si>
    <t>Section-A : REVIEW OF IMPLEMENTATION OF MDM SCHEME DURING 2018-19 (1.4.18 to 31.03.19)</t>
  </si>
  <si>
    <t>Average number of children availed MDM during 1.4.18 to 31.03.19 (AT-5&amp;5A)</t>
  </si>
  <si>
    <t>MDM PAB Approval for 2018-19</t>
  </si>
  <si>
    <t>i) Base period 1.4.18 to 31.03.19</t>
  </si>
  <si>
    <t>No. of Meals as per PAB approval (1.4.18 to 31.03.19)</t>
  </si>
  <si>
    <t xml:space="preserve">ii) Base period 1.4.18 to 31.03.19  (As per PAB aaproval = 210 days for Py &amp; 220 days for U Py) </t>
  </si>
  <si>
    <t>2.1  Institutions- (Primary) (Source data : Table AT-3A of AWP&amp;B 2019-20)</t>
  </si>
  <si>
    <t>2.2  Institutions- (Primary with Upper Primary) (Source data : Table AT-3B of AWP&amp;B 2019-20)</t>
  </si>
  <si>
    <t>2.3  Coverage Chidlren vs. Enrolment ( Primary) (Source data : Table AT-4 &amp; 5  of AWP&amp;B 2019-20)</t>
  </si>
  <si>
    <t>Enrolment as on 30.9.2018</t>
  </si>
  <si>
    <t>2.4  Coverage Chidlren vs. Enrolment  ( Upper Primary) (Source data : Table AT- 4A &amp; 5-A of AWP&amp;B 2019-20)</t>
  </si>
  <si>
    <t>2.5  No. of children  ( Primary) (Source data : Table AT-5  of AWP&amp;B 2019-20)</t>
  </si>
  <si>
    <t>No. of children as per PAB Approval for  2018-19</t>
  </si>
  <si>
    <t>2.6  No. of children  ( Upper Primary) (Source data : Table AT-5-A of AWP&amp;B 2019-20)</t>
  </si>
  <si>
    <t>2.7 Number of meal to be served and  actual  number of meal served during 2017-18 (Source data: Table AT-5 &amp; 5A of AWP&amp;B 2019-20)</t>
  </si>
  <si>
    <t>No of meals to be served during 1.4.18 to 31.03.19</t>
  </si>
  <si>
    <t>No of meal served during 1.4.18 to 31.03.19</t>
  </si>
  <si>
    <r>
      <t xml:space="preserve">3. </t>
    </r>
    <r>
      <rPr>
        <b/>
        <u val="single"/>
        <sz val="11"/>
        <rFont val="Cambria"/>
        <family val="1"/>
      </rPr>
      <t>ANALYSIS ON FOODGRAINS</t>
    </r>
    <r>
      <rPr>
        <b/>
        <sz val="11"/>
        <rFont val="Cambria"/>
        <family val="1"/>
      </rPr>
      <t xml:space="preserve"> (PRIMARY + UPPER PRIMARY)</t>
    </r>
  </si>
  <si>
    <t>Opening Stock as on 1.4.2018</t>
  </si>
  <si>
    <t>Allocation for 2018-19</t>
  </si>
  <si>
    <t>Lifting as on 31.03.2019</t>
  </si>
  <si>
    <t xml:space="preserve"> 3.2) Opening balance as on 1.4.2018 (Source data: Table AT-6 &amp; 6A of AWP&amp;B 2019-20)</t>
  </si>
  <si>
    <t xml:space="preserve">Allocation for 2018-19              </t>
  </si>
  <si>
    <t xml:space="preserve">Opening Stock as on 1.4.2018                                                  </t>
  </si>
  <si>
    <t>% of OS on allocation 2018-19</t>
  </si>
  <si>
    <t xml:space="preserve"> 3.3) Unspent balance as on 31.03.2019 (Source data: Table AT-6 &amp; 6A of AWP&amp;B 2019-20)</t>
  </si>
  <si>
    <t xml:space="preserve">Unspent Balance as on 31.03.2019                                                  </t>
  </si>
  <si>
    <t>% of UB on allocation 2018-19</t>
  </si>
  <si>
    <t>OB as on 31.3.19</t>
  </si>
  <si>
    <t>Lifting upto 31.03.19</t>
  </si>
  <si>
    <t>3.5) Foodgrains availability  as on 31.03.19 (Source data: Table AT-6 &amp; 6A of AWP&amp;B 2019-20)</t>
  </si>
  <si>
    <t>OB as on 1.4.2019</t>
  </si>
  <si>
    <t>3.7)  Utilisation of foodgrains (Source data: Table AT-6 &amp; 6A of AWP&amp;B 2019-20)</t>
  </si>
  <si>
    <t xml:space="preserve">Opening Balance as on 1.4.2018                                                        </t>
  </si>
  <si>
    <t xml:space="preserve">Unspent Balance as on 31.03.2019                                                        </t>
  </si>
  <si>
    <t xml:space="preserve">Allocation for 2018-19                                          </t>
  </si>
  <si>
    <t xml:space="preserve">Opening Balance as on 1.4.2018                                               </t>
  </si>
  <si>
    <t>% of OB on allocation 2018-19</t>
  </si>
  <si>
    <t xml:space="preserve"> 4.1.2) Unspent  balance as on 31.03.2019 Source data: Table AT-7 &amp; 7A of AWP&amp;B 2019-20)</t>
  </si>
  <si>
    <t xml:space="preserve">Allocation for 2018-19                                   </t>
  </si>
  <si>
    <t>OB as on 1.4.18</t>
  </si>
  <si>
    <t xml:space="preserve">Allocation for 2018-19                                            </t>
  </si>
  <si>
    <t xml:space="preserve">Opening Balance as on 1.4.2018                                                         </t>
  </si>
  <si>
    <t>5.2 Reconciliation of Food grains utilisation during 2018-19 (Source data: para 2.7 and 3.7 above)</t>
  </si>
  <si>
    <t>(Refer table AT_8 and AT-8A,AWP&amp;B, 2019-20)</t>
  </si>
  <si>
    <t>PAB Approval for 2018-19</t>
  </si>
  <si>
    <t xml:space="preserve">Allocation for 2018-19                            </t>
  </si>
  <si>
    <t>Opening Balance as on 1.4.2018</t>
  </si>
  <si>
    <t>Refer table AT_8 and AT-8A,AWP&amp;B, 2019-20</t>
  </si>
  <si>
    <t>Unspent balance as on 31.03.2019</t>
  </si>
  <si>
    <t>Released during 2018-19.</t>
  </si>
  <si>
    <t>7.2) Utilisation of MME during 2018-19 (Source data: Table AT-10 of AWP&amp;B 2019-20)</t>
  </si>
  <si>
    <t>(As on 31.03.19)</t>
  </si>
  <si>
    <t>Allocated for 2018-19</t>
  </si>
  <si>
    <t>8.2) Utilisation of TA during 2018-19 (Source data: Table AT-9 of AWP&amp;B 2019-20)</t>
  </si>
  <si>
    <t>Source: Table AT-9 of AWP&amp;B 2019-20</t>
  </si>
  <si>
    <t>9. INFRASTRUCTURE DEVELOPMENT DURING 2006-2018  (Primary + Upper primary)</t>
  </si>
  <si>
    <t xml:space="preserve">Sactioned </t>
  </si>
  <si>
    <t xml:space="preserve"> 4.1.1) Opening balance as on 1.4.2018 (Source data: Table AT-7 &amp; 7A of AWP&amp;B 2019-20)</t>
  </si>
  <si>
    <t>4.3)  Cooking Cost availability (Source data: Table AT-7 &amp; 7A of AWP&amp;B 2019-20)</t>
  </si>
  <si>
    <t>4.5)  Utilisation of Cooking cost (Source data: Table AT-7 &amp; 7A of AWP&amp;B 2019-20)</t>
  </si>
  <si>
    <t xml:space="preserve">Allocation for 2018-19                                     </t>
  </si>
  <si>
    <t>5. Reconciliation of Utilisation and Performance during 2018-19 [PRIMARY+ UPPER PRIMARY]</t>
  </si>
  <si>
    <t>* Total amount of Rs. 153.25 lakh was due for 3065 units of kitchen devices. However, only Rs. 86.70 lakh were released due to paucity of funds. The funds of Rs. 66.55 lakh for (3065-174=2891 units is yet to be released. State  has informed in the State Plan 2019-20 that the balance  funds are not required by UT Govt</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</si>
</sst>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0"/>
    <numFmt numFmtId="180" formatCode="0.0000"/>
    <numFmt numFmtId="181" formatCode="0.0"/>
    <numFmt numFmtId="182" formatCode="[$-4009]dd\ mmmm\ yyyy"/>
    <numFmt numFmtId="183" formatCode="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 numFmtId="189" formatCode="0.0000000"/>
  </numFmts>
  <fonts count="87">
    <font>
      <sz val="10"/>
      <name val="Arial"/>
      <family val="2"/>
    </font>
    <font>
      <sz val="11"/>
      <color indexed="8"/>
      <name val="Calibri"/>
      <family val="2"/>
    </font>
    <font>
      <b/>
      <sz val="11"/>
      <name val="Cambria"/>
      <family val="1"/>
    </font>
    <font>
      <sz val="11"/>
      <name val="Cambria"/>
      <family val="1"/>
    </font>
    <font>
      <sz val="11"/>
      <name val="Arial"/>
      <family val="2"/>
    </font>
    <font>
      <b/>
      <sz val="11"/>
      <name val="Bookman Old Style"/>
      <family val="1"/>
    </font>
    <font>
      <b/>
      <u val="single"/>
      <sz val="11"/>
      <name val="Cambria"/>
      <family val="1"/>
    </font>
    <font>
      <b/>
      <sz val="11"/>
      <name val="Arial"/>
      <family val="2"/>
    </font>
    <font>
      <b/>
      <i/>
      <sz val="11"/>
      <name val="Cambria"/>
      <family val="1"/>
    </font>
    <font>
      <i/>
      <sz val="11"/>
      <name val="Cambria"/>
      <family val="1"/>
    </font>
    <font>
      <b/>
      <sz val="10"/>
      <name val="Cambria"/>
      <family val="1"/>
    </font>
    <font>
      <sz val="9"/>
      <name val="Tahoma"/>
      <family val="2"/>
    </font>
    <font>
      <b/>
      <sz val="9"/>
      <name val="Tahoma"/>
      <family val="2"/>
    </font>
    <font>
      <b/>
      <sz val="10"/>
      <name val="Arial"/>
      <family val="2"/>
    </font>
    <font>
      <sz val="10"/>
      <name val="Times New Roman"/>
      <family val="1"/>
    </font>
    <font>
      <b/>
      <i/>
      <sz val="11"/>
      <name val="Bookman Old Style"/>
      <family val="1"/>
    </font>
    <font>
      <sz val="10"/>
      <name val="Cambria"/>
      <family val="1"/>
    </font>
    <font>
      <b/>
      <i/>
      <sz val="10"/>
      <name val="Cambria"/>
      <family val="1"/>
    </font>
    <font>
      <b/>
      <u val="single"/>
      <sz val="10"/>
      <name val="Cambria"/>
      <family val="1"/>
    </font>
    <font>
      <i/>
      <sz val="10"/>
      <name val="Cambria"/>
      <family val="1"/>
    </font>
    <font>
      <b/>
      <sz val="11"/>
      <name val="Calibri"/>
      <family val="2"/>
    </font>
    <font>
      <sz val="11"/>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Cambria"/>
      <family val="1"/>
    </font>
    <font>
      <sz val="12"/>
      <color indexed="10"/>
      <name val="Times New Roman"/>
      <family val="1"/>
    </font>
    <font>
      <b/>
      <sz val="11"/>
      <color indexed="10"/>
      <name val="Cambria"/>
      <family val="1"/>
    </font>
    <font>
      <b/>
      <sz val="11"/>
      <color indexed="10"/>
      <name val="Bookman Old Style"/>
      <family val="1"/>
    </font>
    <font>
      <b/>
      <sz val="10"/>
      <color indexed="10"/>
      <name val="Arial"/>
      <family val="2"/>
    </font>
    <font>
      <sz val="10"/>
      <color indexed="10"/>
      <name val="Arial"/>
      <family val="2"/>
    </font>
    <font>
      <i/>
      <sz val="11"/>
      <color indexed="10"/>
      <name val="Cambria"/>
      <family val="1"/>
    </font>
    <font>
      <sz val="11"/>
      <color indexed="10"/>
      <name val="Arial"/>
      <family val="2"/>
    </font>
    <font>
      <b/>
      <sz val="11"/>
      <color indexed="10"/>
      <name val="Arial"/>
      <family val="2"/>
    </font>
    <font>
      <sz val="11"/>
      <color indexed="10"/>
      <name val="Bookman Old Style"/>
      <family val="1"/>
    </font>
    <font>
      <sz val="10"/>
      <color indexed="10"/>
      <name val="Cambria"/>
      <family val="1"/>
    </font>
    <font>
      <sz val="11"/>
      <name val="Calibri"/>
      <family val="2"/>
    </font>
    <font>
      <b/>
      <i/>
      <sz val="11"/>
      <name val="Calibri"/>
      <family val="2"/>
    </font>
    <font>
      <b/>
      <u val="single"/>
      <sz val="11"/>
      <color indexed="10"/>
      <name val="Cambria"/>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Cambria"/>
      <family val="1"/>
    </font>
    <font>
      <sz val="12"/>
      <color rgb="FFFF0000"/>
      <name val="Times New Roman"/>
      <family val="1"/>
    </font>
    <font>
      <b/>
      <sz val="11"/>
      <color rgb="FFFF0000"/>
      <name val="Cambria"/>
      <family val="1"/>
    </font>
    <font>
      <b/>
      <sz val="11"/>
      <color rgb="FFFF0000"/>
      <name val="Bookman Old Style"/>
      <family val="1"/>
    </font>
    <font>
      <b/>
      <sz val="10"/>
      <color rgb="FFFF0000"/>
      <name val="Arial"/>
      <family val="2"/>
    </font>
    <font>
      <sz val="10"/>
      <color rgb="FFFF0000"/>
      <name val="Arial"/>
      <family val="2"/>
    </font>
    <font>
      <i/>
      <sz val="11"/>
      <color rgb="FFFF0000"/>
      <name val="Cambria"/>
      <family val="1"/>
    </font>
    <font>
      <sz val="11"/>
      <color rgb="FFFF0000"/>
      <name val="Arial"/>
      <family val="2"/>
    </font>
    <font>
      <b/>
      <sz val="11"/>
      <color rgb="FFFF0000"/>
      <name val="Arial"/>
      <family val="2"/>
    </font>
    <font>
      <sz val="11"/>
      <color rgb="FFFF0000"/>
      <name val="Bookman Old Style"/>
      <family val="1"/>
    </font>
    <font>
      <sz val="10"/>
      <color rgb="FFFF0000"/>
      <name val="Cambria"/>
      <family val="1"/>
    </font>
    <font>
      <b/>
      <u val="single"/>
      <sz val="11"/>
      <color rgb="FFFF0000"/>
      <name val="Cambria"/>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border>
    <border>
      <left style="thin"/>
      <right style="thin"/>
      <top style="thin"/>
      <bottom/>
    </border>
    <border>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thin"/>
      <right/>
      <top/>
      <bottom/>
    </border>
    <border>
      <left/>
      <right style="thin"/>
      <top/>
      <bottom/>
    </border>
    <border>
      <left style="thin"/>
      <right/>
      <top style="thin"/>
      <bottom style="thin"/>
    </border>
    <border>
      <left/>
      <right style="thin"/>
      <top/>
      <bottom style="thin"/>
    </border>
    <border>
      <left/>
      <right/>
      <top style="thin"/>
      <bottom/>
    </border>
    <border>
      <left style="thin"/>
      <right style="thin"/>
      <top/>
      <bottom style="thin"/>
    </border>
    <border>
      <left/>
      <right/>
      <top style="thin"/>
      <bottom style="thin"/>
    </border>
    <border>
      <left/>
      <right style="thin"/>
      <top style="thin"/>
      <bottom/>
    </border>
    <border>
      <left style="thin"/>
      <right/>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80">
    <xf numFmtId="0" fontId="0" fillId="0" borderId="0" xfId="0" applyAlignment="1">
      <alignment/>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Border="1" applyAlignment="1">
      <alignment/>
    </xf>
    <xf numFmtId="0" fontId="6" fillId="0" borderId="0" xfId="0" applyFont="1" applyBorder="1" applyAlignment="1">
      <alignment/>
    </xf>
    <xf numFmtId="0" fontId="2" fillId="0" borderId="0" xfId="0" applyFont="1" applyBorder="1" applyAlignment="1">
      <alignment horizontal="lef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wrapText="1"/>
    </xf>
    <xf numFmtId="1" fontId="3" fillId="0" borderId="10" xfId="0" applyNumberFormat="1" applyFont="1" applyBorder="1" applyAlignment="1">
      <alignment/>
    </xf>
    <xf numFmtId="9" fontId="2" fillId="0" borderId="10" xfId="70" applyFont="1" applyBorder="1" applyAlignment="1">
      <alignment/>
    </xf>
    <xf numFmtId="0" fontId="2" fillId="0" borderId="11" xfId="0" applyFont="1" applyBorder="1" applyAlignment="1">
      <alignment horizontal="left" wrapText="1"/>
    </xf>
    <xf numFmtId="0" fontId="3" fillId="0" borderId="10" xfId="0" applyFont="1" applyBorder="1" applyAlignment="1">
      <alignment horizontal="left" wrapText="1"/>
    </xf>
    <xf numFmtId="1" fontId="3" fillId="0" borderId="10" xfId="0" applyNumberFormat="1" applyFont="1" applyBorder="1" applyAlignment="1">
      <alignment/>
    </xf>
    <xf numFmtId="0" fontId="3" fillId="0" borderId="0" xfId="0" applyFont="1" applyBorder="1" applyAlignment="1">
      <alignment wrapText="1"/>
    </xf>
    <xf numFmtId="0" fontId="3" fillId="0" borderId="0" xfId="0" applyFont="1" applyBorder="1" applyAlignment="1">
      <alignment/>
    </xf>
    <xf numFmtId="9" fontId="3" fillId="0" borderId="0" xfId="70" applyFont="1" applyBorder="1" applyAlignment="1">
      <alignment/>
    </xf>
    <xf numFmtId="0" fontId="2" fillId="0" borderId="10" xfId="0" applyFont="1" applyBorder="1" applyAlignment="1">
      <alignment horizontal="center" wrapText="1"/>
    </xf>
    <xf numFmtId="9" fontId="2" fillId="0" borderId="10" xfId="70" applyFont="1" applyBorder="1" applyAlignment="1">
      <alignment horizontal="center"/>
    </xf>
    <xf numFmtId="0" fontId="2" fillId="0" borderId="10" xfId="0" applyFont="1" applyFill="1" applyBorder="1" applyAlignment="1">
      <alignment horizontal="center" vertical="center" wrapText="1"/>
    </xf>
    <xf numFmtId="9" fontId="2" fillId="0" borderId="10" xfId="70" applyFont="1" applyFill="1" applyBorder="1" applyAlignment="1">
      <alignment horizontal="center" vertical="center" wrapText="1"/>
    </xf>
    <xf numFmtId="0" fontId="3" fillId="0" borderId="10" xfId="0" applyFont="1" applyBorder="1" applyAlignment="1">
      <alignment horizontal="center"/>
    </xf>
    <xf numFmtId="9" fontId="3" fillId="0" borderId="0" xfId="70" applyFont="1" applyAlignment="1">
      <alignment/>
    </xf>
    <xf numFmtId="0" fontId="3" fillId="0" borderId="0" xfId="0" applyFont="1" applyBorder="1" applyAlignment="1">
      <alignment horizontal="center"/>
    </xf>
    <xf numFmtId="9" fontId="2" fillId="0" borderId="0" xfId="70" applyFont="1" applyFill="1" applyBorder="1" applyAlignment="1">
      <alignment/>
    </xf>
    <xf numFmtId="0" fontId="3" fillId="0" borderId="10" xfId="0" applyFont="1" applyBorder="1" applyAlignment="1">
      <alignment horizontal="center" wrapText="1"/>
    </xf>
    <xf numFmtId="9" fontId="3" fillId="0" borderId="10" xfId="70" applyFont="1" applyBorder="1" applyAlignment="1">
      <alignment/>
    </xf>
    <xf numFmtId="9" fontId="2" fillId="0" borderId="0" xfId="70" applyFont="1" applyBorder="1" applyAlignment="1">
      <alignment/>
    </xf>
    <xf numFmtId="9" fontId="2" fillId="0" borderId="10" xfId="70" applyFont="1" applyBorder="1" applyAlignment="1">
      <alignment/>
    </xf>
    <xf numFmtId="0" fontId="3" fillId="0" borderId="0" xfId="0" applyFont="1" applyBorder="1" applyAlignment="1">
      <alignment horizontal="center" wrapText="1"/>
    </xf>
    <xf numFmtId="9" fontId="3" fillId="0" borderId="0" xfId="70" applyFont="1" applyBorder="1" applyAlignment="1">
      <alignment/>
    </xf>
    <xf numFmtId="1" fontId="2" fillId="0" borderId="0" xfId="0" applyNumberFormat="1" applyFont="1" applyBorder="1" applyAlignment="1">
      <alignment/>
    </xf>
    <xf numFmtId="1" fontId="7" fillId="0" borderId="0" xfId="62" applyNumberFormat="1" applyFont="1" applyBorder="1">
      <alignment/>
      <protection/>
    </xf>
    <xf numFmtId="1" fontId="2" fillId="0" borderId="0" xfId="0" applyNumberFormat="1" applyFont="1" applyBorder="1" applyAlignment="1">
      <alignment horizontal="right"/>
    </xf>
    <xf numFmtId="0" fontId="2" fillId="0" borderId="0" xfId="0" applyFont="1" applyFill="1" applyAlignment="1">
      <alignment/>
    </xf>
    <xf numFmtId="0" fontId="3" fillId="0" borderId="0" xfId="0" applyFont="1" applyFill="1" applyAlignment="1">
      <alignment/>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1" fontId="3" fillId="0" borderId="0" xfId="0" applyNumberFormat="1" applyFont="1" applyBorder="1" applyAlignment="1">
      <alignment horizontal="center"/>
    </xf>
    <xf numFmtId="2" fontId="3" fillId="0" borderId="10" xfId="0" applyNumberFormat="1" applyFont="1" applyBorder="1" applyAlignment="1">
      <alignment/>
    </xf>
    <xf numFmtId="2" fontId="3" fillId="0" borderId="0" xfId="0" applyNumberFormat="1" applyFont="1" applyFill="1" applyAlignment="1">
      <alignment/>
    </xf>
    <xf numFmtId="0" fontId="3" fillId="0" borderId="0" xfId="0" applyFont="1" applyFill="1" applyAlignment="1">
      <alignment horizontal="right"/>
    </xf>
    <xf numFmtId="0" fontId="2" fillId="0" borderId="13"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2" fontId="3" fillId="0" borderId="0" xfId="0" applyNumberFormat="1" applyFont="1" applyBorder="1" applyAlignment="1">
      <alignment/>
    </xf>
    <xf numFmtId="0" fontId="3" fillId="0" borderId="0" xfId="0" applyFont="1" applyAlignment="1">
      <alignment horizontal="right"/>
    </xf>
    <xf numFmtId="0" fontId="3" fillId="0" borderId="10" xfId="0" applyFont="1" applyFill="1" applyBorder="1" applyAlignment="1">
      <alignment horizontal="center" vertical="top" wrapText="1"/>
    </xf>
    <xf numFmtId="2" fontId="3" fillId="0" borderId="10" xfId="0" applyNumberFormat="1" applyFont="1" applyBorder="1" applyAlignment="1">
      <alignment horizontal="center" vertical="top" wrapText="1"/>
    </xf>
    <xf numFmtId="2" fontId="3" fillId="33" borderId="10" xfId="0" applyNumberFormat="1" applyFont="1" applyFill="1" applyBorder="1" applyAlignment="1">
      <alignment horizontal="center" vertical="top" wrapText="1"/>
    </xf>
    <xf numFmtId="9" fontId="3" fillId="0" borderId="10" xfId="70" applyFont="1" applyBorder="1" applyAlignment="1">
      <alignment horizontal="center" vertical="top" wrapText="1"/>
    </xf>
    <xf numFmtId="0" fontId="8" fillId="0" borderId="0" xfId="0" applyFont="1" applyFill="1" applyBorder="1" applyAlignment="1">
      <alignment horizontal="left"/>
    </xf>
    <xf numFmtId="0" fontId="2" fillId="0" borderId="0" xfId="0" applyFont="1" applyFill="1" applyBorder="1" applyAlignment="1">
      <alignment horizontal="right"/>
    </xf>
    <xf numFmtId="2" fontId="2" fillId="0" borderId="0" xfId="0" applyNumberFormat="1" applyFont="1" applyFill="1" applyBorder="1" applyAlignment="1">
      <alignment vertical="center"/>
    </xf>
    <xf numFmtId="9" fontId="2" fillId="0" borderId="0" xfId="70" applyFont="1" applyFill="1" applyBorder="1" applyAlignment="1">
      <alignment vertical="center"/>
    </xf>
    <xf numFmtId="0" fontId="3" fillId="0" borderId="14" xfId="0" applyFont="1" applyBorder="1" applyAlignment="1">
      <alignment horizontal="center" vertical="center" wrapText="1"/>
    </xf>
    <xf numFmtId="0" fontId="9" fillId="0" borderId="10" xfId="0" applyFont="1" applyBorder="1" applyAlignment="1">
      <alignment horizontal="center" vertical="top" wrapText="1"/>
    </xf>
    <xf numFmtId="0" fontId="9" fillId="0" borderId="10" xfId="0" applyFont="1" applyFill="1" applyBorder="1" applyAlignment="1">
      <alignment horizontal="center" vertical="top" wrapText="1"/>
    </xf>
    <xf numFmtId="0" fontId="9" fillId="0" borderId="10" xfId="0" applyFont="1" applyBorder="1" applyAlignment="1">
      <alignment horizontal="center" vertical="center"/>
    </xf>
    <xf numFmtId="0" fontId="2" fillId="0" borderId="10" xfId="0"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Fill="1" applyBorder="1" applyAlignment="1">
      <alignment horizontal="center" vertical="top" wrapText="1"/>
    </xf>
    <xf numFmtId="0" fontId="8" fillId="0" borderId="10" xfId="0" applyFont="1" applyBorder="1" applyAlignment="1">
      <alignment horizontal="center" vertical="center"/>
    </xf>
    <xf numFmtId="0" fontId="10" fillId="0" borderId="10" xfId="0" applyFont="1" applyBorder="1" applyAlignment="1">
      <alignment horizontal="center" vertical="center" wrapText="1"/>
    </xf>
    <xf numFmtId="9" fontId="2" fillId="0" borderId="10" xfId="70" applyFont="1" applyBorder="1" applyAlignment="1">
      <alignment horizontal="center" vertical="center" wrapText="1"/>
    </xf>
    <xf numFmtId="9" fontId="3" fillId="0" borderId="10" xfId="70" applyFont="1" applyBorder="1" applyAlignment="1">
      <alignment horizontal="center" vertical="center" wrapText="1"/>
    </xf>
    <xf numFmtId="1" fontId="2"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13" fillId="34" borderId="10" xfId="0" applyNumberFormat="1" applyFont="1" applyFill="1" applyBorder="1" applyAlignment="1">
      <alignment/>
    </xf>
    <xf numFmtId="2" fontId="13" fillId="0" borderId="10" xfId="61" applyNumberFormat="1" applyFont="1" applyFill="1" applyBorder="1" applyAlignment="1">
      <alignment horizontal="right"/>
      <protection/>
    </xf>
    <xf numFmtId="2" fontId="13" fillId="0" borderId="10" xfId="0" applyNumberFormat="1" applyFont="1" applyBorder="1" applyAlignment="1">
      <alignment horizontal="center"/>
    </xf>
    <xf numFmtId="2" fontId="0" fillId="0" borderId="10" xfId="0" applyNumberFormat="1" applyFont="1" applyBorder="1" applyAlignment="1">
      <alignment horizontal="right" vertical="center" wrapText="1"/>
    </xf>
    <xf numFmtId="1" fontId="2" fillId="0" borderId="10" xfId="0" applyNumberFormat="1" applyFont="1" applyBorder="1" applyAlignment="1">
      <alignment horizontal="right"/>
    </xf>
    <xf numFmtId="1" fontId="3" fillId="0" borderId="10" xfId="0" applyNumberFormat="1" applyFont="1" applyBorder="1" applyAlignment="1">
      <alignment horizontal="right" vertical="center" wrapText="1"/>
    </xf>
    <xf numFmtId="1" fontId="4" fillId="0" borderId="10" xfId="0" applyNumberFormat="1" applyFont="1" applyBorder="1" applyAlignment="1">
      <alignment horizontal="right"/>
    </xf>
    <xf numFmtId="0" fontId="3"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0" xfId="0" applyFont="1" applyFill="1" applyAlignment="1">
      <alignment/>
    </xf>
    <xf numFmtId="0" fontId="3" fillId="34" borderId="10" xfId="0" applyFont="1" applyFill="1" applyBorder="1" applyAlignment="1">
      <alignment horizontal="center"/>
    </xf>
    <xf numFmtId="0" fontId="3" fillId="34" borderId="10" xfId="0" applyFont="1" applyFill="1" applyBorder="1" applyAlignment="1">
      <alignment wrapText="1"/>
    </xf>
    <xf numFmtId="2" fontId="3" fillId="34" borderId="10" xfId="0" applyNumberFormat="1" applyFont="1" applyFill="1" applyBorder="1" applyAlignment="1">
      <alignment horizontal="right"/>
    </xf>
    <xf numFmtId="2" fontId="3" fillId="34" borderId="10" xfId="0" applyNumberFormat="1" applyFont="1" applyFill="1" applyBorder="1" applyAlignment="1">
      <alignment/>
    </xf>
    <xf numFmtId="9" fontId="2" fillId="34" borderId="10" xfId="70" applyFont="1" applyFill="1" applyBorder="1" applyAlignment="1" quotePrefix="1">
      <alignment horizontal="center"/>
    </xf>
    <xf numFmtId="0" fontId="2" fillId="34" borderId="0" xfId="0" applyFont="1" applyFill="1" applyAlignment="1">
      <alignment/>
    </xf>
    <xf numFmtId="2" fontId="3" fillId="34" borderId="10" xfId="0" applyNumberFormat="1" applyFont="1" applyFill="1" applyBorder="1" applyAlignment="1">
      <alignment horizontal="center"/>
    </xf>
    <xf numFmtId="0" fontId="14" fillId="34" borderId="10" xfId="66" applyFont="1" applyFill="1" applyBorder="1">
      <alignment/>
      <protection/>
    </xf>
    <xf numFmtId="2" fontId="13" fillId="34" borderId="10" xfId="0" applyNumberFormat="1" applyFont="1" applyFill="1" applyBorder="1" applyAlignment="1">
      <alignment horizontal="center"/>
    </xf>
    <xf numFmtId="0" fontId="3" fillId="0" borderId="10" xfId="0" applyFont="1" applyBorder="1" applyAlignment="1">
      <alignment horizontal="right" vertical="center" wrapText="1"/>
    </xf>
    <xf numFmtId="0" fontId="74" fillId="0" borderId="0" xfId="0" applyFont="1" applyAlignment="1">
      <alignment/>
    </xf>
    <xf numFmtId="1" fontId="74" fillId="0" borderId="0" xfId="0" applyNumberFormat="1" applyFont="1" applyAlignment="1">
      <alignment/>
    </xf>
    <xf numFmtId="0" fontId="75" fillId="0" borderId="15" xfId="0" applyFont="1" applyBorder="1" applyAlignment="1">
      <alignment horizontal="center" vertical="center" wrapText="1"/>
    </xf>
    <xf numFmtId="0" fontId="75" fillId="0" borderId="16" xfId="0" applyFont="1" applyBorder="1" applyAlignment="1">
      <alignment horizontal="center" vertical="center" wrapText="1"/>
    </xf>
    <xf numFmtId="9" fontId="74" fillId="0" borderId="0" xfId="70" applyFont="1" applyBorder="1" applyAlignment="1">
      <alignment/>
    </xf>
    <xf numFmtId="9" fontId="74" fillId="0" borderId="0" xfId="70" applyFont="1" applyAlignment="1">
      <alignment/>
    </xf>
    <xf numFmtId="0" fontId="74" fillId="0" borderId="0" xfId="0" applyFont="1" applyBorder="1" applyAlignment="1">
      <alignment wrapText="1"/>
    </xf>
    <xf numFmtId="0" fontId="76" fillId="0" borderId="0" xfId="0" applyFont="1" applyBorder="1" applyAlignment="1">
      <alignment horizontal="center"/>
    </xf>
    <xf numFmtId="0" fontId="76" fillId="0" borderId="0" xfId="0" applyFont="1" applyBorder="1" applyAlignment="1">
      <alignment horizontal="right"/>
    </xf>
    <xf numFmtId="9" fontId="76" fillId="0" borderId="0" xfId="70" applyFont="1" applyBorder="1" applyAlignment="1">
      <alignment/>
    </xf>
    <xf numFmtId="0" fontId="74" fillId="0" borderId="0" xfId="0" applyFont="1" applyBorder="1" applyAlignment="1">
      <alignment horizontal="center" wrapText="1"/>
    </xf>
    <xf numFmtId="0" fontId="76" fillId="0" borderId="0" xfId="0" applyFont="1" applyBorder="1" applyAlignment="1">
      <alignment horizontal="left" vertical="center" wrapText="1"/>
    </xf>
    <xf numFmtId="0" fontId="74" fillId="0" borderId="0" xfId="0" applyFont="1" applyBorder="1" applyAlignment="1">
      <alignment horizontal="right"/>
    </xf>
    <xf numFmtId="9" fontId="74" fillId="0" borderId="0" xfId="70" applyFont="1" applyBorder="1" applyAlignment="1">
      <alignment/>
    </xf>
    <xf numFmtId="0" fontId="73" fillId="0" borderId="15" xfId="0" applyFont="1" applyBorder="1" applyAlignment="1">
      <alignment horizontal="center" vertical="center" wrapText="1"/>
    </xf>
    <xf numFmtId="0" fontId="73" fillId="0" borderId="17" xfId="0" applyFont="1" applyBorder="1" applyAlignment="1">
      <alignment horizontal="center" vertical="center" wrapText="1"/>
    </xf>
    <xf numFmtId="1" fontId="76" fillId="0" borderId="0" xfId="0" applyNumberFormat="1" applyFont="1" applyBorder="1" applyAlignment="1">
      <alignment horizontal="right"/>
    </xf>
    <xf numFmtId="2" fontId="74" fillId="0" borderId="0" xfId="0" applyNumberFormat="1" applyFont="1" applyAlignment="1">
      <alignment/>
    </xf>
    <xf numFmtId="0" fontId="76" fillId="0" borderId="0" xfId="0" applyFont="1" applyBorder="1" applyAlignment="1">
      <alignment horizontal="center" vertical="center" wrapText="1"/>
    </xf>
    <xf numFmtId="1" fontId="76" fillId="0" borderId="0" xfId="0" applyNumberFormat="1" applyFont="1" applyBorder="1" applyAlignment="1">
      <alignment horizontal="center" vertical="center" wrapText="1"/>
    </xf>
    <xf numFmtId="9" fontId="76" fillId="0" borderId="0" xfId="70" applyFont="1" applyBorder="1" applyAlignment="1">
      <alignment horizontal="center" vertical="center" wrapText="1"/>
    </xf>
    <xf numFmtId="0" fontId="74" fillId="0" borderId="0" xfId="0" applyFont="1" applyFill="1" applyAlignment="1">
      <alignment/>
    </xf>
    <xf numFmtId="0" fontId="74" fillId="34" borderId="0" xfId="0" applyFont="1" applyFill="1" applyAlignment="1">
      <alignment/>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0" xfId="0" applyFont="1" applyFill="1" applyBorder="1" applyAlignment="1">
      <alignment horizontal="center" vertical="top" wrapText="1"/>
    </xf>
    <xf numFmtId="0" fontId="76" fillId="0" borderId="0" xfId="0" applyFont="1" applyBorder="1" applyAlignment="1">
      <alignment horizontal="center" vertical="top" wrapText="1"/>
    </xf>
    <xf numFmtId="2" fontId="74" fillId="0" borderId="10" xfId="0" applyNumberFormat="1" applyFont="1" applyBorder="1" applyAlignment="1">
      <alignment horizontal="right"/>
    </xf>
    <xf numFmtId="2" fontId="74" fillId="0" borderId="0" xfId="70" applyNumberFormat="1" applyFont="1" applyAlignment="1">
      <alignment/>
    </xf>
    <xf numFmtId="2" fontId="76" fillId="0" borderId="10" xfId="0" applyNumberFormat="1" applyFont="1" applyBorder="1" applyAlignment="1">
      <alignment horizontal="right"/>
    </xf>
    <xf numFmtId="2" fontId="74" fillId="0" borderId="0" xfId="0" applyNumberFormat="1" applyFont="1" applyBorder="1" applyAlignment="1">
      <alignment/>
    </xf>
    <xf numFmtId="0" fontId="74" fillId="0" borderId="0" xfId="0" applyFont="1" applyBorder="1" applyAlignment="1">
      <alignment/>
    </xf>
    <xf numFmtId="9" fontId="74" fillId="0" borderId="0" xfId="70" applyFont="1" applyBorder="1" applyAlignment="1">
      <alignment horizontal="right" wrapText="1"/>
    </xf>
    <xf numFmtId="0" fontId="76" fillId="0" borderId="0" xfId="0" applyFont="1" applyFill="1" applyBorder="1" applyAlignment="1">
      <alignment horizontal="right"/>
    </xf>
    <xf numFmtId="2" fontId="76" fillId="0" borderId="0" xfId="0" applyNumberFormat="1" applyFont="1" applyBorder="1" applyAlignment="1">
      <alignment horizontal="center" vertical="top" wrapText="1"/>
    </xf>
    <xf numFmtId="9" fontId="76" fillId="0" borderId="0" xfId="70" applyFont="1" applyBorder="1" applyAlignment="1">
      <alignment horizontal="center" vertical="top" wrapText="1"/>
    </xf>
    <xf numFmtId="2" fontId="76" fillId="0" borderId="0" xfId="0" applyNumberFormat="1" applyFont="1" applyFill="1" applyBorder="1" applyAlignment="1">
      <alignment vertical="center"/>
    </xf>
    <xf numFmtId="9" fontId="76" fillId="0" borderId="0" xfId="70" applyFont="1" applyFill="1" applyBorder="1" applyAlignment="1">
      <alignment vertical="center"/>
    </xf>
    <xf numFmtId="0" fontId="74" fillId="0" borderId="0" xfId="0" applyFont="1" applyAlignment="1" quotePrefix="1">
      <alignment/>
    </xf>
    <xf numFmtId="9" fontId="76" fillId="0" borderId="0" xfId="70" applyNumberFormat="1" applyFont="1" applyBorder="1" applyAlignment="1">
      <alignment horizontal="right" vertical="center" wrapText="1"/>
    </xf>
    <xf numFmtId="0" fontId="77" fillId="0" borderId="0" xfId="62" applyFont="1" applyBorder="1" applyAlignment="1">
      <alignment horizontal="center" wrapText="1"/>
      <protection/>
    </xf>
    <xf numFmtId="2" fontId="78" fillId="0" borderId="0" xfId="61" applyNumberFormat="1" applyFont="1" applyFill="1" applyBorder="1" applyAlignment="1">
      <alignment horizontal="right"/>
      <protection/>
    </xf>
    <xf numFmtId="2" fontId="78" fillId="0" borderId="0" xfId="0" applyNumberFormat="1" applyFont="1" applyBorder="1" applyAlignment="1">
      <alignment horizontal="center"/>
    </xf>
    <xf numFmtId="2" fontId="79" fillId="0" borderId="0" xfId="0" applyNumberFormat="1" applyFont="1" applyBorder="1" applyAlignment="1">
      <alignment horizontal="center"/>
    </xf>
    <xf numFmtId="2" fontId="74" fillId="0" borderId="0" xfId="0" applyNumberFormat="1" applyFont="1" applyBorder="1" applyAlignment="1">
      <alignment horizontal="center" vertical="top" wrapText="1"/>
    </xf>
    <xf numFmtId="0" fontId="74" fillId="0" borderId="0" xfId="0" applyFont="1" applyFill="1" applyBorder="1" applyAlignment="1" quotePrefix="1">
      <alignment horizontal="center"/>
    </xf>
    <xf numFmtId="2" fontId="76" fillId="0" borderId="0" xfId="0" applyNumberFormat="1" applyFont="1" applyBorder="1" applyAlignment="1">
      <alignment horizontal="right" vertical="top" wrapText="1"/>
    </xf>
    <xf numFmtId="9" fontId="76" fillId="0" borderId="0" xfId="70" applyFont="1" applyBorder="1" applyAlignment="1">
      <alignment horizontal="right" wrapText="1"/>
    </xf>
    <xf numFmtId="2" fontId="74" fillId="0" borderId="0" xfId="0" applyNumberFormat="1" applyFont="1" applyFill="1" applyBorder="1" applyAlignment="1">
      <alignment vertical="center"/>
    </xf>
    <xf numFmtId="0" fontId="80" fillId="0" borderId="0" xfId="0" applyFont="1" applyFill="1" applyBorder="1" applyAlignment="1">
      <alignment horizontal="left"/>
    </xf>
    <xf numFmtId="0" fontId="80" fillId="0" borderId="0" xfId="0" applyFont="1" applyAlignment="1">
      <alignment/>
    </xf>
    <xf numFmtId="0" fontId="81" fillId="0" borderId="0" xfId="62" applyFont="1">
      <alignment/>
      <protection/>
    </xf>
    <xf numFmtId="2" fontId="77" fillId="0" borderId="0" xfId="62" applyNumberFormat="1" applyFont="1" applyBorder="1" applyAlignment="1">
      <alignment wrapText="1"/>
      <protection/>
    </xf>
    <xf numFmtId="0" fontId="74" fillId="0" borderId="0" xfId="0" applyNumberFormat="1" applyFont="1" applyAlignment="1">
      <alignment/>
    </xf>
    <xf numFmtId="0" fontId="82" fillId="34" borderId="0" xfId="0" applyFont="1" applyFill="1" applyBorder="1" applyAlignment="1">
      <alignment horizontal="center"/>
    </xf>
    <xf numFmtId="2" fontId="78" fillId="0" borderId="0" xfId="0" applyNumberFormat="1" applyFont="1" applyBorder="1" applyAlignment="1">
      <alignment/>
    </xf>
    <xf numFmtId="9" fontId="77" fillId="34" borderId="0" xfId="71" applyFont="1" applyFill="1" applyBorder="1" applyAlignment="1">
      <alignment/>
    </xf>
    <xf numFmtId="0" fontId="83" fillId="0" borderId="0" xfId="62" applyFont="1" applyBorder="1">
      <alignment/>
      <protection/>
    </xf>
    <xf numFmtId="0" fontId="74" fillId="34" borderId="0" xfId="0" applyFont="1" applyFill="1" applyBorder="1" applyAlignment="1">
      <alignment wrapText="1"/>
    </xf>
    <xf numFmtId="0" fontId="74" fillId="34" borderId="0" xfId="0" applyFont="1" applyFill="1" applyBorder="1" applyAlignment="1">
      <alignment horizontal="center"/>
    </xf>
    <xf numFmtId="0" fontId="76" fillId="34" borderId="0" xfId="0" applyFont="1" applyFill="1" applyBorder="1" applyAlignment="1">
      <alignment/>
    </xf>
    <xf numFmtId="2" fontId="74" fillId="34" borderId="0" xfId="0" applyNumberFormat="1" applyFont="1" applyFill="1" applyBorder="1" applyAlignment="1">
      <alignment/>
    </xf>
    <xf numFmtId="2" fontId="76" fillId="34" borderId="0" xfId="0" applyNumberFormat="1" applyFont="1" applyFill="1" applyBorder="1" applyAlignment="1">
      <alignment/>
    </xf>
    <xf numFmtId="9" fontId="76" fillId="34" borderId="0" xfId="70" applyFont="1" applyFill="1" applyBorder="1" applyAlignment="1">
      <alignment/>
    </xf>
    <xf numFmtId="0" fontId="84" fillId="0" borderId="0" xfId="0" applyFont="1" applyAlignment="1">
      <alignment/>
    </xf>
    <xf numFmtId="0" fontId="84" fillId="35" borderId="0" xfId="0" applyFont="1" applyFill="1" applyAlignment="1">
      <alignment/>
    </xf>
    <xf numFmtId="1" fontId="13" fillId="0" borderId="14" xfId="0" applyNumberFormat="1" applyFont="1" applyBorder="1" applyAlignment="1">
      <alignment/>
    </xf>
    <xf numFmtId="1" fontId="14" fillId="34" borderId="10" xfId="66" applyNumberFormat="1" applyFont="1" applyFill="1" applyBorder="1">
      <alignment/>
      <protection/>
    </xf>
    <xf numFmtId="0" fontId="51" fillId="0" borderId="10" xfId="65" applyFont="1" applyBorder="1" applyAlignment="1">
      <alignment horizontal="left" vertical="center"/>
      <protection/>
    </xf>
    <xf numFmtId="0" fontId="51" fillId="0" borderId="10" xfId="65" applyFont="1" applyBorder="1" applyAlignment="1">
      <alignment horizontal="center" vertical="center"/>
      <protection/>
    </xf>
    <xf numFmtId="0" fontId="20" fillId="0" borderId="10" xfId="65" applyFont="1" applyBorder="1" applyAlignment="1">
      <alignment horizontal="center" vertical="center"/>
      <protection/>
    </xf>
    <xf numFmtId="2" fontId="3" fillId="0" borderId="10" xfId="0" applyNumberFormat="1" applyFont="1" applyBorder="1" applyAlignment="1">
      <alignment horizontal="center"/>
    </xf>
    <xf numFmtId="2" fontId="0" fillId="34" borderId="10" xfId="0" applyNumberFormat="1" applyFont="1" applyFill="1" applyBorder="1" applyAlignment="1">
      <alignment horizontal="center" vertical="center"/>
    </xf>
    <xf numFmtId="9" fontId="0" fillId="0" borderId="10" xfId="70" applyFont="1" applyBorder="1" applyAlignment="1">
      <alignment horizontal="center" vertical="center" wrapText="1"/>
    </xf>
    <xf numFmtId="2" fontId="2" fillId="0" borderId="10" xfId="0" applyNumberFormat="1" applyFont="1" applyBorder="1" applyAlignment="1">
      <alignment horizontal="center"/>
    </xf>
    <xf numFmtId="2" fontId="3" fillId="0" borderId="10" xfId="0" applyNumberFormat="1" applyFont="1" applyBorder="1" applyAlignment="1">
      <alignment horizontal="center" vertical="center"/>
    </xf>
    <xf numFmtId="2" fontId="2" fillId="0" borderId="0" xfId="0" applyNumberFormat="1" applyFont="1" applyBorder="1" applyAlignment="1">
      <alignment horizontal="center" vertical="top" wrapText="1"/>
    </xf>
    <xf numFmtId="9" fontId="2" fillId="0" borderId="0" xfId="70" applyFont="1" applyBorder="1" applyAlignment="1">
      <alignment horizontal="center" vertical="top" wrapText="1"/>
    </xf>
    <xf numFmtId="0" fontId="3" fillId="34" borderId="14" xfId="0" applyFont="1" applyFill="1" applyBorder="1" applyAlignment="1">
      <alignment horizontal="center" vertical="center" wrapText="1"/>
    </xf>
    <xf numFmtId="2" fontId="0" fillId="34" borderId="10" xfId="0" applyNumberFormat="1" applyFont="1" applyFill="1" applyBorder="1" applyAlignment="1">
      <alignment horizontal="right" vertical="center"/>
    </xf>
    <xf numFmtId="9" fontId="3" fillId="0" borderId="10" xfId="70" applyFont="1" applyBorder="1" applyAlignment="1">
      <alignment horizontal="right" vertical="center"/>
    </xf>
    <xf numFmtId="2" fontId="0" fillId="0" borderId="10" xfId="0" applyNumberFormat="1" applyFont="1" applyBorder="1" applyAlignment="1">
      <alignment horizontal="right"/>
    </xf>
    <xf numFmtId="2" fontId="0" fillId="0" borderId="10" xfId="0" applyNumberFormat="1" applyFont="1" applyBorder="1" applyAlignment="1">
      <alignment horizontal="center"/>
    </xf>
    <xf numFmtId="2" fontId="13" fillId="0" borderId="0" xfId="61" applyNumberFormat="1" applyFont="1" applyFill="1" applyBorder="1" applyAlignment="1">
      <alignment horizontal="right"/>
      <protection/>
    </xf>
    <xf numFmtId="2" fontId="13" fillId="0" borderId="0" xfId="0" applyNumberFormat="1" applyFont="1" applyBorder="1" applyAlignment="1">
      <alignment horizontal="center"/>
    </xf>
    <xf numFmtId="0" fontId="20" fillId="0" borderId="10" xfId="65" applyFont="1" applyBorder="1" applyAlignment="1">
      <alignment horizontal="center" vertical="center" wrapText="1"/>
      <protection/>
    </xf>
    <xf numFmtId="0" fontId="8" fillId="0" borderId="10" xfId="0" applyFont="1" applyBorder="1" applyAlignment="1">
      <alignment horizontal="center" wrapText="1"/>
    </xf>
    <xf numFmtId="0" fontId="52" fillId="0" borderId="10" xfId="65" applyFont="1" applyBorder="1" applyAlignment="1">
      <alignment horizontal="center" vertical="center"/>
      <protection/>
    </xf>
    <xf numFmtId="0" fontId="51" fillId="0" borderId="10" xfId="70" applyNumberFormat="1" applyFont="1" applyBorder="1" applyAlignment="1">
      <alignment horizontal="center" vertical="center"/>
    </xf>
    <xf numFmtId="0" fontId="20" fillId="0" borderId="10" xfId="65" applyFont="1" applyBorder="1" applyAlignment="1">
      <alignment horizontal="left" vertical="center"/>
      <protection/>
    </xf>
    <xf numFmtId="2" fontId="13" fillId="0" borderId="10" xfId="61" applyNumberFormat="1" applyFont="1" applyFill="1" applyBorder="1" applyAlignment="1">
      <alignment horizontal="center"/>
      <protection/>
    </xf>
    <xf numFmtId="0" fontId="20" fillId="0" borderId="10" xfId="70" applyNumberFormat="1" applyFont="1" applyBorder="1" applyAlignment="1">
      <alignment horizontal="center" vertical="center"/>
    </xf>
    <xf numFmtId="2" fontId="2" fillId="0" borderId="0" xfId="0" applyNumberFormat="1" applyFont="1" applyBorder="1" applyAlignment="1">
      <alignment horizontal="left" vertical="top"/>
    </xf>
    <xf numFmtId="2" fontId="3" fillId="0" borderId="0" xfId="0" applyNumberFormat="1" applyFont="1" applyBorder="1" applyAlignment="1">
      <alignment horizontal="center" vertical="top" wrapText="1"/>
    </xf>
    <xf numFmtId="9" fontId="3" fillId="0" borderId="0" xfId="70" applyFont="1" applyBorder="1" applyAlignment="1">
      <alignment horizontal="center" vertical="top" wrapText="1"/>
    </xf>
    <xf numFmtId="2" fontId="0" fillId="0" borderId="10" xfId="0" applyNumberFormat="1" applyFont="1" applyBorder="1" applyAlignment="1">
      <alignment/>
    </xf>
    <xf numFmtId="2" fontId="0" fillId="0" borderId="10" xfId="0" applyNumberFormat="1" applyFont="1" applyBorder="1" applyAlignment="1">
      <alignment vertical="center"/>
    </xf>
    <xf numFmtId="9" fontId="0" fillId="0" borderId="10" xfId="70" applyFont="1" applyBorder="1" applyAlignment="1">
      <alignment vertical="center" wrapText="1"/>
    </xf>
    <xf numFmtId="2" fontId="13" fillId="0" borderId="10" xfId="0" applyNumberFormat="1" applyFont="1" applyBorder="1" applyAlignment="1">
      <alignment/>
    </xf>
    <xf numFmtId="0" fontId="2" fillId="34" borderId="13" xfId="0" applyFont="1" applyFill="1" applyBorder="1" applyAlignment="1">
      <alignment horizontal="center" vertical="top" wrapText="1"/>
    </xf>
    <xf numFmtId="0" fontId="2" fillId="34" borderId="10" xfId="0" applyFont="1" applyFill="1" applyBorder="1" applyAlignment="1">
      <alignment horizontal="center" vertical="top" wrapText="1"/>
    </xf>
    <xf numFmtId="9" fontId="3" fillId="0" borderId="10" xfId="70" applyFont="1" applyBorder="1" applyAlignment="1">
      <alignment vertical="center"/>
    </xf>
    <xf numFmtId="9" fontId="2" fillId="0" borderId="10" xfId="70" applyFont="1" applyBorder="1" applyAlignment="1">
      <alignment vertical="center"/>
    </xf>
    <xf numFmtId="0" fontId="2" fillId="0" borderId="10" xfId="0" applyFont="1" applyBorder="1" applyAlignment="1">
      <alignment horizontal="center"/>
    </xf>
    <xf numFmtId="9" fontId="3" fillId="0" borderId="10" xfId="70" applyFont="1" applyBorder="1" applyAlignment="1" quotePrefix="1">
      <alignment horizontal="right"/>
    </xf>
    <xf numFmtId="9" fontId="3" fillId="0" borderId="0" xfId="70" applyFont="1" applyBorder="1" applyAlignment="1" quotePrefix="1">
      <alignment horizontal="right"/>
    </xf>
    <xf numFmtId="0" fontId="3" fillId="0" borderId="0" xfId="0" applyFont="1" applyFill="1" applyBorder="1" applyAlignment="1">
      <alignment/>
    </xf>
    <xf numFmtId="2" fontId="13" fillId="0" borderId="10" xfId="0" applyNumberFormat="1" applyFont="1" applyBorder="1" applyAlignment="1">
      <alignment horizontal="center" vertical="center"/>
    </xf>
    <xf numFmtId="1" fontId="9" fillId="0" borderId="0" xfId="0" applyNumberFormat="1" applyFont="1" applyBorder="1" applyAlignment="1">
      <alignment horizontal="center"/>
    </xf>
    <xf numFmtId="9" fontId="3" fillId="0" borderId="10" xfId="0" applyNumberFormat="1" applyFont="1" applyBorder="1" applyAlignment="1">
      <alignment horizontal="center" vertical="center" wrapText="1"/>
    </xf>
    <xf numFmtId="9" fontId="13" fillId="0" borderId="10" xfId="70" applyFont="1" applyBorder="1" applyAlignment="1">
      <alignment horizontal="center" vertical="center" wrapText="1"/>
    </xf>
    <xf numFmtId="0" fontId="3" fillId="0" borderId="0" xfId="0" applyFont="1" applyAlignment="1">
      <alignment horizontal="center"/>
    </xf>
    <xf numFmtId="2" fontId="0" fillId="0" borderId="10" xfId="0" applyNumberFormat="1" applyFont="1" applyBorder="1" applyAlignment="1">
      <alignment horizontal="center" vertical="center" wrapText="1"/>
    </xf>
    <xf numFmtId="0" fontId="2" fillId="0" borderId="0" xfId="0" applyFont="1" applyFill="1" applyAlignment="1">
      <alignment horizontal="left"/>
    </xf>
    <xf numFmtId="0" fontId="3" fillId="0" borderId="0" xfId="0" applyFont="1" applyFill="1" applyAlignment="1">
      <alignment horizontal="left"/>
    </xf>
    <xf numFmtId="0" fontId="3" fillId="0" borderId="0" xfId="0" applyFont="1" applyAlignment="1">
      <alignment horizontal="left"/>
    </xf>
    <xf numFmtId="2" fontId="0" fillId="0" borderId="10" xfId="0" applyNumberFormat="1" applyFont="1" applyBorder="1" applyAlignment="1">
      <alignment horizontal="center" vertical="center"/>
    </xf>
    <xf numFmtId="0" fontId="5" fillId="0" borderId="0" xfId="62" applyFont="1">
      <alignment/>
      <protection/>
    </xf>
    <xf numFmtId="0" fontId="4" fillId="0" borderId="0" xfId="62" applyFont="1">
      <alignment/>
      <protection/>
    </xf>
    <xf numFmtId="0" fontId="5" fillId="0" borderId="0" xfId="62" applyFont="1" applyFill="1" applyBorder="1" applyAlignment="1">
      <alignment horizontal="center" wrapText="1"/>
      <protection/>
    </xf>
    <xf numFmtId="0" fontId="15" fillId="0" borderId="10" xfId="62" applyFont="1" applyFill="1" applyBorder="1" applyAlignment="1">
      <alignment horizontal="center" wrapText="1"/>
      <protection/>
    </xf>
    <xf numFmtId="0" fontId="15" fillId="0" borderId="0" xfId="62" applyFont="1" applyFill="1" applyBorder="1" applyAlignment="1">
      <alignment horizontal="center" wrapText="1"/>
      <protection/>
    </xf>
    <xf numFmtId="1" fontId="13" fillId="0" borderId="10" xfId="0" applyNumberFormat="1" applyFont="1" applyBorder="1" applyAlignment="1">
      <alignment horizontal="center"/>
    </xf>
    <xf numFmtId="0" fontId="13" fillId="0" borderId="0" xfId="70" applyNumberFormat="1" applyFont="1" applyBorder="1" applyAlignment="1">
      <alignment/>
    </xf>
    <xf numFmtId="2" fontId="0" fillId="0" borderId="10" xfId="0" applyNumberFormat="1" applyFont="1" applyBorder="1" applyAlignment="1">
      <alignment/>
    </xf>
    <xf numFmtId="2" fontId="0" fillId="0" borderId="10" xfId="0" applyNumberFormat="1" applyFont="1" applyBorder="1" applyAlignment="1">
      <alignment vertical="center"/>
    </xf>
    <xf numFmtId="2" fontId="13" fillId="0" borderId="10" xfId="0" applyNumberFormat="1" applyFont="1" applyBorder="1" applyAlignment="1">
      <alignment horizontal="right" vertical="center"/>
    </xf>
    <xf numFmtId="0" fontId="5" fillId="0" borderId="10" xfId="62" applyFont="1" applyFill="1" applyBorder="1" applyAlignment="1">
      <alignment horizontal="center" wrapText="1"/>
      <protection/>
    </xf>
    <xf numFmtId="9" fontId="0" fillId="0" borderId="10" xfId="70" applyFont="1" applyBorder="1" applyAlignment="1">
      <alignment vertical="center"/>
    </xf>
    <xf numFmtId="2" fontId="5" fillId="0" borderId="10" xfId="62" applyNumberFormat="1" applyFont="1" applyBorder="1" applyAlignment="1">
      <alignment wrapText="1"/>
      <protection/>
    </xf>
    <xf numFmtId="9" fontId="3" fillId="34" borderId="10" xfId="70" applyFont="1" applyFill="1" applyBorder="1" applyAlignment="1">
      <alignment/>
    </xf>
    <xf numFmtId="0" fontId="2" fillId="34" borderId="10" xfId="0" applyFont="1" applyFill="1" applyBorder="1" applyAlignment="1">
      <alignment/>
    </xf>
    <xf numFmtId="2" fontId="2" fillId="34" borderId="10" xfId="0" applyNumberFormat="1"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xf>
    <xf numFmtId="2" fontId="2" fillId="34" borderId="0" xfId="0" applyNumberFormat="1" applyFont="1" applyFill="1" applyBorder="1" applyAlignment="1">
      <alignment horizontal="center"/>
    </xf>
    <xf numFmtId="2" fontId="3" fillId="34" borderId="0" xfId="0" applyNumberFormat="1" applyFont="1" applyFill="1" applyBorder="1" applyAlignment="1">
      <alignment/>
    </xf>
    <xf numFmtId="0" fontId="9" fillId="0" borderId="11" xfId="0" applyFont="1" applyBorder="1" applyAlignment="1">
      <alignment horizontal="right"/>
    </xf>
    <xf numFmtId="0" fontId="8" fillId="0" borderId="10" xfId="0" applyFont="1" applyBorder="1" applyAlignment="1">
      <alignment horizontal="center"/>
    </xf>
    <xf numFmtId="0" fontId="3" fillId="0" borderId="10" xfId="0" applyFont="1" applyBorder="1" applyAlignment="1">
      <alignment horizontal="center" vertical="top"/>
    </xf>
    <xf numFmtId="0" fontId="3" fillId="0" borderId="10" xfId="0" applyFont="1" applyBorder="1" applyAlignment="1">
      <alignment vertical="top" wrapText="1"/>
    </xf>
    <xf numFmtId="2" fontId="4" fillId="0" borderId="10" xfId="62" applyNumberFormat="1" applyFont="1" applyBorder="1" applyAlignment="1">
      <alignment horizontal="center" vertical="center"/>
      <protection/>
    </xf>
    <xf numFmtId="2" fontId="7" fillId="0" borderId="10" xfId="62" applyNumberFormat="1" applyFont="1" applyBorder="1" applyAlignment="1">
      <alignment horizontal="center" vertical="center"/>
      <protection/>
    </xf>
    <xf numFmtId="2" fontId="7" fillId="0" borderId="10" xfId="62" applyNumberFormat="1" applyFont="1" applyBorder="1" applyAlignment="1">
      <alignment horizontal="center" vertical="center" wrapText="1"/>
      <protection/>
    </xf>
    <xf numFmtId="9" fontId="2" fillId="0" borderId="10" xfId="70" applyFont="1" applyBorder="1" applyAlignment="1">
      <alignment horizontal="center" vertical="center"/>
    </xf>
    <xf numFmtId="0" fontId="3" fillId="0" borderId="13" xfId="0" applyFont="1" applyBorder="1" applyAlignment="1">
      <alignment horizontal="center" vertical="center" wrapText="1"/>
    </xf>
    <xf numFmtId="9" fontId="3" fillId="34" borderId="10" xfId="70" applyFont="1" applyFill="1" applyBorder="1" applyAlignment="1" quotePrefix="1">
      <alignment/>
    </xf>
    <xf numFmtId="2" fontId="2" fillId="34" borderId="10" xfId="0" applyNumberFormat="1" applyFont="1" applyFill="1" applyBorder="1" applyAlignment="1">
      <alignment/>
    </xf>
    <xf numFmtId="9" fontId="2" fillId="34" borderId="10" xfId="70" applyFont="1" applyFill="1" applyBorder="1" applyAlignment="1">
      <alignment/>
    </xf>
    <xf numFmtId="0" fontId="9" fillId="0" borderId="11" xfId="0" applyFont="1" applyBorder="1" applyAlignment="1">
      <alignment/>
    </xf>
    <xf numFmtId="0" fontId="3" fillId="0" borderId="13" xfId="0" applyFont="1" applyBorder="1" applyAlignment="1">
      <alignment horizontal="center"/>
    </xf>
    <xf numFmtId="2" fontId="2" fillId="0" borderId="10" xfId="0" applyNumberFormat="1" applyFont="1" applyFill="1" applyBorder="1" applyAlignment="1">
      <alignment vertical="top" wrapText="1"/>
    </xf>
    <xf numFmtId="2" fontId="2" fillId="0" borderId="10" xfId="0" applyNumberFormat="1" applyFont="1" applyBorder="1" applyAlignment="1">
      <alignment horizontal="center" vertical="center"/>
    </xf>
    <xf numFmtId="2" fontId="2" fillId="34" borderId="10" xfId="0" applyNumberFormat="1" applyFont="1" applyFill="1" applyBorder="1" applyAlignment="1">
      <alignment horizontal="center" vertical="center"/>
    </xf>
    <xf numFmtId="0" fontId="10" fillId="0" borderId="0" xfId="0" applyFont="1" applyAlignment="1">
      <alignment/>
    </xf>
    <xf numFmtId="0" fontId="16" fillId="0" borderId="0" xfId="0" applyFont="1" applyAlignment="1">
      <alignment/>
    </xf>
    <xf numFmtId="0" fontId="17" fillId="34" borderId="20" xfId="62" applyFont="1" applyFill="1" applyBorder="1" applyAlignment="1">
      <alignment horizontal="left"/>
      <protection/>
    </xf>
    <xf numFmtId="0" fontId="10" fillId="34" borderId="0" xfId="62" applyFont="1" applyFill="1" applyBorder="1" applyAlignment="1">
      <alignment horizontal="right"/>
      <protection/>
    </xf>
    <xf numFmtId="2" fontId="10" fillId="34" borderId="0" xfId="62" applyNumberFormat="1" applyFont="1" applyFill="1" applyBorder="1" applyAlignment="1">
      <alignment horizontal="center" vertical="top" wrapText="1"/>
      <protection/>
    </xf>
    <xf numFmtId="9" fontId="10" fillId="34" borderId="0" xfId="71" applyFont="1" applyFill="1" applyBorder="1" applyAlignment="1">
      <alignment horizontal="center" vertical="top" wrapText="1"/>
    </xf>
    <xf numFmtId="2" fontId="10" fillId="34" borderId="0" xfId="62" applyNumberFormat="1" applyFont="1" applyFill="1" applyBorder="1" applyAlignment="1">
      <alignment vertical="center"/>
      <protection/>
    </xf>
    <xf numFmtId="9" fontId="10" fillId="34" borderId="0" xfId="71" applyFont="1" applyFill="1" applyBorder="1" applyAlignment="1">
      <alignment vertical="center"/>
    </xf>
    <xf numFmtId="0" fontId="16" fillId="34" borderId="21" xfId="62" applyFont="1" applyFill="1" applyBorder="1">
      <alignment/>
      <protection/>
    </xf>
    <xf numFmtId="0" fontId="18" fillId="34" borderId="20" xfId="62" applyFont="1" applyFill="1" applyBorder="1">
      <alignment/>
      <protection/>
    </xf>
    <xf numFmtId="0" fontId="16" fillId="34" borderId="0" xfId="62" applyFont="1" applyFill="1" applyBorder="1">
      <alignment/>
      <protection/>
    </xf>
    <xf numFmtId="0" fontId="10" fillId="34" borderId="20" xfId="62" applyFont="1" applyFill="1" applyBorder="1">
      <alignment/>
      <protection/>
    </xf>
    <xf numFmtId="0" fontId="10" fillId="34" borderId="20" xfId="62" applyFont="1" applyFill="1" applyBorder="1" applyAlignment="1">
      <alignment horizontal="left" vertical="center"/>
      <protection/>
    </xf>
    <xf numFmtId="0" fontId="16" fillId="34" borderId="20" xfId="62" applyFont="1" applyFill="1" applyBorder="1" applyAlignment="1">
      <alignment horizontal="center" vertical="center"/>
      <protection/>
    </xf>
    <xf numFmtId="2" fontId="16" fillId="34" borderId="0" xfId="62" applyNumberFormat="1" applyFont="1" applyFill="1" applyBorder="1" applyAlignment="1">
      <alignment horizontal="center" vertical="center"/>
      <protection/>
    </xf>
    <xf numFmtId="0" fontId="19" fillId="34" borderId="0" xfId="62" applyFont="1" applyFill="1" applyBorder="1" applyAlignment="1">
      <alignment horizontal="center" vertical="center"/>
      <protection/>
    </xf>
    <xf numFmtId="0" fontId="16" fillId="34" borderId="0" xfId="62" applyFont="1" applyFill="1" applyBorder="1" applyAlignment="1">
      <alignment horizontal="center" vertical="top" wrapText="1"/>
      <protection/>
    </xf>
    <xf numFmtId="0" fontId="16" fillId="34" borderId="0" xfId="62" applyFont="1" applyFill="1" applyBorder="1" applyAlignment="1">
      <alignment horizontal="right"/>
      <protection/>
    </xf>
    <xf numFmtId="0" fontId="16" fillId="34" borderId="10" xfId="62" applyFont="1" applyFill="1" applyBorder="1" applyAlignment="1">
      <alignment horizontal="left"/>
      <protection/>
    </xf>
    <xf numFmtId="1" fontId="16" fillId="34" borderId="10" xfId="62" applyNumberFormat="1" applyFont="1" applyFill="1" applyBorder="1" applyAlignment="1">
      <alignment horizontal="right"/>
      <protection/>
    </xf>
    <xf numFmtId="2" fontId="16" fillId="34" borderId="10" xfId="62" applyNumberFormat="1" applyFont="1" applyFill="1" applyBorder="1" applyAlignment="1">
      <alignment horizontal="right"/>
      <protection/>
    </xf>
    <xf numFmtId="9" fontId="10" fillId="34" borderId="10" xfId="71" applyFont="1" applyFill="1" applyBorder="1" applyAlignment="1">
      <alignment/>
    </xf>
    <xf numFmtId="0" fontId="16" fillId="34" borderId="20" xfId="62" applyFont="1" applyFill="1" applyBorder="1">
      <alignment/>
      <protection/>
    </xf>
    <xf numFmtId="0" fontId="17" fillId="34" borderId="10" xfId="62" applyFont="1" applyFill="1" applyBorder="1" applyAlignment="1">
      <alignment horizontal="center"/>
      <protection/>
    </xf>
    <xf numFmtId="0" fontId="17" fillId="34" borderId="0" xfId="62" applyFont="1" applyFill="1" applyBorder="1">
      <alignment/>
      <protection/>
    </xf>
    <xf numFmtId="9" fontId="16" fillId="33" borderId="10" xfId="71" applyFont="1" applyFill="1" applyBorder="1" applyAlignment="1">
      <alignment/>
    </xf>
    <xf numFmtId="0" fontId="16" fillId="0" borderId="11" xfId="62" applyFont="1" applyBorder="1">
      <alignment/>
      <protection/>
    </xf>
    <xf numFmtId="9" fontId="74" fillId="35" borderId="0" xfId="70" applyFont="1" applyFill="1" applyAlignment="1">
      <alignment/>
    </xf>
    <xf numFmtId="2" fontId="4" fillId="0" borderId="0" xfId="62" applyNumberFormat="1" applyFont="1" applyBorder="1" applyAlignment="1">
      <alignment horizontal="center" vertical="center"/>
      <protection/>
    </xf>
    <xf numFmtId="0" fontId="4" fillId="0" borderId="0" xfId="62" applyFont="1" applyBorder="1" applyAlignment="1">
      <alignment horizontal="center" vertical="center" wrapText="1"/>
      <protection/>
    </xf>
    <xf numFmtId="2" fontId="4" fillId="0" borderId="0" xfId="62" applyNumberFormat="1" applyFont="1" applyBorder="1" applyAlignment="1">
      <alignment horizontal="center" vertical="center" wrapText="1"/>
      <protection/>
    </xf>
    <xf numFmtId="2" fontId="4" fillId="0" borderId="0" xfId="62" applyNumberFormat="1" applyFont="1" applyBorder="1" applyAlignment="1">
      <alignment vertical="center" wrapText="1"/>
      <protection/>
    </xf>
    <xf numFmtId="0" fontId="3" fillId="0" borderId="0" xfId="0" applyFont="1" applyAlignment="1" quotePrefix="1">
      <alignment/>
    </xf>
    <xf numFmtId="2" fontId="3" fillId="0" borderId="0" xfId="0" applyNumberFormat="1" applyFont="1" applyFill="1" applyBorder="1" applyAlignment="1">
      <alignment/>
    </xf>
    <xf numFmtId="2" fontId="2" fillId="0" borderId="0" xfId="0" applyNumberFormat="1" applyFont="1" applyFill="1" applyBorder="1" applyAlignment="1">
      <alignment/>
    </xf>
    <xf numFmtId="0" fontId="16" fillId="34" borderId="10" xfId="62" applyFont="1" applyFill="1" applyBorder="1" applyAlignment="1">
      <alignment horizontal="center"/>
      <protection/>
    </xf>
    <xf numFmtId="0" fontId="16" fillId="34" borderId="10" xfId="62" applyFont="1" applyFill="1" applyBorder="1" applyAlignment="1">
      <alignment horizontal="center" vertical="top" wrapText="1"/>
      <protection/>
    </xf>
    <xf numFmtId="0" fontId="16" fillId="34" borderId="22" xfId="62" applyFont="1" applyFill="1" applyBorder="1" applyAlignment="1">
      <alignment horizontal="center"/>
      <protection/>
    </xf>
    <xf numFmtId="0" fontId="16" fillId="34" borderId="14" xfId="62" applyFont="1" applyFill="1" applyBorder="1" applyAlignment="1">
      <alignment horizontal="center"/>
      <protection/>
    </xf>
    <xf numFmtId="0" fontId="76" fillId="0" borderId="0" xfId="0" applyFont="1" applyAlignment="1">
      <alignment/>
    </xf>
    <xf numFmtId="0" fontId="85" fillId="0" borderId="0" xfId="0" applyFont="1" applyAlignment="1">
      <alignment/>
    </xf>
    <xf numFmtId="0" fontId="76" fillId="0" borderId="0" xfId="0" applyFont="1" applyBorder="1" applyAlignment="1">
      <alignment horizontal="right" vertical="center"/>
    </xf>
    <xf numFmtId="0" fontId="76" fillId="34" borderId="0" xfId="0" applyFont="1" applyFill="1" applyAlignment="1">
      <alignment/>
    </xf>
    <xf numFmtId="9" fontId="74" fillId="0" borderId="0" xfId="70" applyNumberFormat="1" applyFont="1" applyBorder="1" applyAlignment="1">
      <alignment horizontal="right" vertical="center" wrapText="1"/>
    </xf>
    <xf numFmtId="2" fontId="76" fillId="0" borderId="0" xfId="0" applyNumberFormat="1" applyFont="1" applyBorder="1" applyAlignment="1">
      <alignment/>
    </xf>
    <xf numFmtId="0" fontId="74" fillId="0" borderId="0" xfId="0" applyFont="1" applyFill="1" applyBorder="1" applyAlignment="1">
      <alignment/>
    </xf>
    <xf numFmtId="0" fontId="81" fillId="0" borderId="0" xfId="62" applyFont="1" applyBorder="1" applyAlignment="1">
      <alignment vertical="center" wrapText="1"/>
      <protection/>
    </xf>
    <xf numFmtId="1" fontId="2" fillId="0" borderId="10" xfId="0" applyNumberFormat="1" applyFont="1" applyBorder="1" applyAlignment="1">
      <alignment horizontal="right" vertical="center" wrapText="1"/>
    </xf>
    <xf numFmtId="1" fontId="2" fillId="0" borderId="0" xfId="0" applyNumberFormat="1" applyFont="1" applyBorder="1" applyAlignment="1">
      <alignment horizontal="center" vertical="center" wrapText="1"/>
    </xf>
    <xf numFmtId="9" fontId="2" fillId="0" borderId="0" xfId="70" applyFont="1" applyBorder="1" applyAlignment="1">
      <alignment horizontal="center" vertical="center" wrapText="1"/>
    </xf>
    <xf numFmtId="0" fontId="2" fillId="0" borderId="10" xfId="0" applyFont="1" applyBorder="1" applyAlignment="1">
      <alignment/>
    </xf>
    <xf numFmtId="0" fontId="3" fillId="0" borderId="10" xfId="0" applyFont="1" applyBorder="1" applyAlignment="1">
      <alignment/>
    </xf>
    <xf numFmtId="2" fontId="3" fillId="0" borderId="0" xfId="0" applyNumberFormat="1" applyFont="1" applyAlignment="1">
      <alignment/>
    </xf>
    <xf numFmtId="0" fontId="3" fillId="0" borderId="0" xfId="0" applyFont="1" applyFill="1" applyBorder="1" applyAlignment="1" quotePrefix="1">
      <alignment horizontal="center"/>
    </xf>
    <xf numFmtId="2" fontId="13" fillId="0" borderId="10" xfId="0" applyNumberFormat="1" applyFont="1" applyBorder="1" applyAlignment="1">
      <alignment horizontal="center" vertical="center" wrapText="1"/>
    </xf>
    <xf numFmtId="2" fontId="5" fillId="0" borderId="0" xfId="62" applyNumberFormat="1" applyFont="1" applyBorder="1" applyAlignment="1">
      <alignment wrapText="1"/>
      <protection/>
    </xf>
    <xf numFmtId="1" fontId="0" fillId="0" borderId="10" xfId="0" applyNumberFormat="1" applyFont="1" applyBorder="1" applyAlignment="1">
      <alignment horizontal="center"/>
    </xf>
    <xf numFmtId="0" fontId="0" fillId="0" borderId="0" xfId="70" applyNumberFormat="1" applyFont="1" applyBorder="1" applyAlignment="1">
      <alignment/>
    </xf>
    <xf numFmtId="0" fontId="3" fillId="0" borderId="0" xfId="70" applyNumberFormat="1" applyFont="1" applyBorder="1" applyAlignment="1">
      <alignment/>
    </xf>
    <xf numFmtId="0" fontId="5" fillId="0" borderId="0" xfId="62" applyFont="1" applyBorder="1">
      <alignment/>
      <protection/>
    </xf>
    <xf numFmtId="0" fontId="5" fillId="0" borderId="0" xfId="62" applyFont="1" applyFill="1" applyBorder="1" applyAlignment="1">
      <alignment horizontal="left" vertical="top" wrapText="1"/>
      <protection/>
    </xf>
    <xf numFmtId="2" fontId="20" fillId="0" borderId="0" xfId="67" applyNumberFormat="1" applyFont="1" applyBorder="1">
      <alignment/>
      <protection/>
    </xf>
    <xf numFmtId="2" fontId="5" fillId="0" borderId="0" xfId="62" applyNumberFormat="1" applyFont="1" applyBorder="1">
      <alignment/>
      <protection/>
    </xf>
    <xf numFmtId="2" fontId="21" fillId="0" borderId="0" xfId="62" applyNumberFormat="1" applyFont="1">
      <alignment/>
      <protection/>
    </xf>
    <xf numFmtId="0" fontId="9" fillId="0" borderId="0" xfId="0" applyFont="1" applyBorder="1" applyAlignment="1">
      <alignment/>
    </xf>
    <xf numFmtId="0" fontId="2" fillId="0" borderId="0" xfId="0" applyFont="1" applyBorder="1" applyAlignment="1">
      <alignment horizontal="center" vertical="top" wrapText="1"/>
    </xf>
    <xf numFmtId="0" fontId="8" fillId="0" borderId="0" xfId="0" applyFont="1" applyBorder="1" applyAlignment="1">
      <alignment horizontal="center"/>
    </xf>
    <xf numFmtId="2" fontId="2" fillId="0" borderId="0" xfId="0" applyNumberFormat="1" applyFont="1" applyFill="1" applyBorder="1" applyAlignment="1">
      <alignment vertical="top" wrapText="1"/>
    </xf>
    <xf numFmtId="2" fontId="2" fillId="0" borderId="0" xfId="0" applyNumberFormat="1" applyFont="1" applyBorder="1" applyAlignment="1">
      <alignment horizontal="center" vertical="center"/>
    </xf>
    <xf numFmtId="2" fontId="2" fillId="34" borderId="0" xfId="0" applyNumberFormat="1" applyFont="1" applyFill="1" applyBorder="1" applyAlignment="1">
      <alignment horizontal="center" vertical="center"/>
    </xf>
    <xf numFmtId="9" fontId="2" fillId="0" borderId="0" xfId="70" applyFont="1" applyBorder="1" applyAlignment="1">
      <alignment horizontal="center" vertical="center"/>
    </xf>
    <xf numFmtId="178" fontId="84" fillId="35" borderId="0" xfId="0" applyNumberFormat="1" applyFont="1" applyFill="1" applyAlignment="1">
      <alignment/>
    </xf>
    <xf numFmtId="1" fontId="0" fillId="34" borderId="10" xfId="0" applyNumberFormat="1" applyFont="1" applyFill="1" applyBorder="1" applyAlignment="1">
      <alignment/>
    </xf>
    <xf numFmtId="2" fontId="0" fillId="34" borderId="10" xfId="0" applyNumberFormat="1" applyFont="1" applyFill="1" applyBorder="1" applyAlignment="1">
      <alignment/>
    </xf>
    <xf numFmtId="0" fontId="17" fillId="34" borderId="21" xfId="62" applyFont="1" applyFill="1" applyBorder="1">
      <alignment/>
      <protection/>
    </xf>
    <xf numFmtId="0" fontId="0" fillId="34" borderId="10" xfId="0" applyFont="1" applyFill="1" applyBorder="1" applyAlignment="1">
      <alignment/>
    </xf>
    <xf numFmtId="0" fontId="16" fillId="0" borderId="23" xfId="62" applyFont="1" applyBorder="1">
      <alignment/>
      <protection/>
    </xf>
    <xf numFmtId="0" fontId="2" fillId="0" borderId="0" xfId="0" applyFont="1" applyBorder="1" applyAlignment="1">
      <alignment horizontal="left" wrapText="1"/>
    </xf>
    <xf numFmtId="0" fontId="76" fillId="0" borderId="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center" vertical="center" wrapText="1"/>
    </xf>
    <xf numFmtId="1" fontId="4" fillId="0" borderId="22" xfId="0" applyNumberFormat="1" applyFont="1" applyBorder="1" applyAlignment="1">
      <alignment horizontal="center"/>
    </xf>
    <xf numFmtId="1" fontId="4" fillId="0" borderId="14" xfId="0" applyNumberFormat="1" applyFont="1" applyBorder="1" applyAlignment="1">
      <alignment horizontal="center"/>
    </xf>
    <xf numFmtId="1" fontId="3" fillId="0" borderId="22" xfId="0" applyNumberFormat="1" applyFont="1" applyBorder="1" applyAlignment="1">
      <alignment horizontal="center"/>
    </xf>
    <xf numFmtId="1" fontId="3" fillId="0" borderId="14" xfId="0" applyNumberFormat="1" applyFont="1" applyBorder="1" applyAlignment="1">
      <alignment horizontal="center"/>
    </xf>
    <xf numFmtId="0" fontId="2" fillId="0" borderId="24" xfId="0" applyFont="1" applyBorder="1" applyAlignment="1">
      <alignment horizontal="left" wrapText="1"/>
    </xf>
    <xf numFmtId="0" fontId="2" fillId="34" borderId="0" xfId="0" applyFont="1" applyFill="1" applyBorder="1" applyAlignment="1">
      <alignment horizontal="left" wrapText="1"/>
    </xf>
    <xf numFmtId="0" fontId="16" fillId="34" borderId="13" xfId="62" applyFont="1" applyFill="1" applyBorder="1" applyAlignment="1">
      <alignment horizontal="center" vertical="center" wrapText="1"/>
      <protection/>
    </xf>
    <xf numFmtId="0" fontId="16" fillId="34" borderId="25" xfId="62" applyFont="1" applyFill="1" applyBorder="1" applyAlignment="1">
      <alignment horizontal="center" vertical="center" wrapText="1"/>
      <protection/>
    </xf>
    <xf numFmtId="0" fontId="9" fillId="0" borderId="11" xfId="0" applyFont="1" applyBorder="1" applyAlignment="1">
      <alignment horizontal="right"/>
    </xf>
    <xf numFmtId="0" fontId="2" fillId="0" borderId="10" xfId="0" applyFont="1" applyFill="1" applyBorder="1" applyAlignment="1">
      <alignment horizontal="center" vertical="top" wrapText="1"/>
    </xf>
    <xf numFmtId="0" fontId="16" fillId="34" borderId="13" xfId="0" applyFont="1" applyFill="1" applyBorder="1" applyAlignment="1">
      <alignment horizontal="center"/>
    </xf>
    <xf numFmtId="0" fontId="16" fillId="34" borderId="25" xfId="0" applyFont="1" applyFill="1" applyBorder="1" applyAlignment="1">
      <alignment horizontal="center"/>
    </xf>
    <xf numFmtId="0" fontId="17" fillId="34" borderId="22" xfId="62" applyFont="1" applyFill="1" applyBorder="1" applyAlignment="1">
      <alignment horizontal="center"/>
      <protection/>
    </xf>
    <xf numFmtId="0" fontId="17" fillId="34" borderId="26" xfId="62" applyFont="1" applyFill="1" applyBorder="1" applyAlignment="1">
      <alignment horizontal="center"/>
      <protection/>
    </xf>
    <xf numFmtId="0" fontId="17" fillId="34" borderId="14" xfId="62" applyFont="1" applyFill="1" applyBorder="1" applyAlignment="1">
      <alignment horizontal="center"/>
      <protection/>
    </xf>
    <xf numFmtId="2" fontId="4" fillId="0" borderId="13" xfId="62" applyNumberFormat="1" applyFont="1" applyBorder="1" applyAlignment="1">
      <alignment horizontal="center" vertical="center"/>
      <protection/>
    </xf>
    <xf numFmtId="2" fontId="4" fillId="0" borderId="25" xfId="62" applyNumberFormat="1" applyFont="1" applyBorder="1" applyAlignment="1">
      <alignment horizontal="center" vertical="center"/>
      <protection/>
    </xf>
    <xf numFmtId="0" fontId="4" fillId="0" borderId="13" xfId="62" applyFont="1" applyBorder="1" applyAlignment="1">
      <alignment horizontal="center" vertical="center"/>
      <protection/>
    </xf>
    <xf numFmtId="0" fontId="4" fillId="0" borderId="25" xfId="62" applyFont="1" applyBorder="1" applyAlignment="1">
      <alignment horizontal="center" vertical="center"/>
      <protection/>
    </xf>
    <xf numFmtId="0" fontId="16" fillId="34" borderId="10" xfId="62" applyFont="1" applyFill="1" applyBorder="1" applyAlignment="1">
      <alignment horizontal="center" vertical="top" wrapText="1"/>
      <protection/>
    </xf>
    <xf numFmtId="0" fontId="16" fillId="34" borderId="13" xfId="62" applyFont="1" applyFill="1" applyBorder="1" applyAlignment="1">
      <alignment horizontal="center" vertical="center"/>
      <protection/>
    </xf>
    <xf numFmtId="0" fontId="16" fillId="34" borderId="25" xfId="62" applyFont="1" applyFill="1" applyBorder="1" applyAlignment="1">
      <alignment horizontal="center" vertical="center"/>
      <protection/>
    </xf>
    <xf numFmtId="0" fontId="16" fillId="34" borderId="22" xfId="62" applyFont="1" applyFill="1" applyBorder="1" applyAlignment="1">
      <alignment horizontal="center"/>
      <protection/>
    </xf>
    <xf numFmtId="0" fontId="16" fillId="34" borderId="14" xfId="62" applyFont="1" applyFill="1" applyBorder="1" applyAlignment="1">
      <alignment horizontal="center"/>
      <protection/>
    </xf>
    <xf numFmtId="0" fontId="16" fillId="34" borderId="10" xfId="62" applyFont="1" applyFill="1" applyBorder="1" applyAlignment="1">
      <alignment horizontal="center"/>
      <protection/>
    </xf>
    <xf numFmtId="0" fontId="8" fillId="0" borderId="24" xfId="0" applyFont="1" applyFill="1" applyBorder="1" applyAlignment="1">
      <alignment horizontal="center"/>
    </xf>
    <xf numFmtId="9" fontId="2" fillId="0" borderId="13" xfId="70" applyFont="1" applyBorder="1" applyAlignment="1">
      <alignment horizontal="center" vertical="center"/>
    </xf>
    <xf numFmtId="9" fontId="2" fillId="0" borderId="25" xfId="70" applyFont="1" applyBorder="1" applyAlignment="1">
      <alignment horizontal="center" vertical="center"/>
    </xf>
    <xf numFmtId="14" fontId="16" fillId="34" borderId="13" xfId="0" applyNumberFormat="1" applyFont="1" applyFill="1" applyBorder="1" applyAlignment="1">
      <alignment horizontal="center"/>
    </xf>
    <xf numFmtId="0" fontId="16" fillId="34" borderId="13" xfId="0" applyFont="1" applyFill="1" applyBorder="1" applyAlignment="1">
      <alignment horizontal="center" wrapText="1"/>
    </xf>
    <xf numFmtId="0" fontId="16" fillId="34" borderId="25" xfId="0" applyFont="1" applyFill="1" applyBorder="1" applyAlignment="1">
      <alignment horizontal="center" wrapText="1"/>
    </xf>
    <xf numFmtId="0" fontId="10" fillId="34" borderId="22" xfId="62" applyFont="1" applyFill="1" applyBorder="1" applyAlignment="1">
      <alignment horizontal="left" vertical="top" wrapText="1"/>
      <protection/>
    </xf>
    <xf numFmtId="0" fontId="10" fillId="34" borderId="26" xfId="62" applyFont="1" applyFill="1" applyBorder="1" applyAlignment="1">
      <alignment horizontal="left" vertical="top" wrapText="1"/>
      <protection/>
    </xf>
    <xf numFmtId="0" fontId="10" fillId="34" borderId="14" xfId="62" applyFont="1" applyFill="1" applyBorder="1" applyAlignment="1">
      <alignment horizontal="left" vertical="top" wrapText="1"/>
      <protection/>
    </xf>
    <xf numFmtId="0" fontId="2" fillId="0" borderId="12"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2" fillId="0" borderId="28" xfId="0" applyFont="1" applyBorder="1" applyAlignment="1">
      <alignment/>
    </xf>
    <xf numFmtId="0" fontId="2" fillId="0" borderId="11" xfId="0" applyFont="1" applyBorder="1" applyAlignment="1">
      <alignment/>
    </xf>
    <xf numFmtId="0" fontId="3" fillId="0" borderId="11" xfId="0" applyFont="1" applyBorder="1" applyAlignment="1">
      <alignment/>
    </xf>
    <xf numFmtId="0" fontId="3" fillId="0" borderId="23" xfId="0" applyFont="1" applyBorder="1" applyAlignment="1">
      <alignment/>
    </xf>
    <xf numFmtId="0" fontId="2" fillId="36" borderId="22" xfId="0" applyFont="1" applyFill="1" applyBorder="1" applyAlignment="1">
      <alignment horizontal="center"/>
    </xf>
    <xf numFmtId="0" fontId="2" fillId="36" borderId="26" xfId="0" applyFont="1" applyFill="1" applyBorder="1" applyAlignment="1">
      <alignment horizontal="center"/>
    </xf>
    <xf numFmtId="0" fontId="2" fillId="36" borderId="14" xfId="0" applyFont="1" applyFill="1" applyBorder="1" applyAlignment="1">
      <alignment horizontal="center"/>
    </xf>
    <xf numFmtId="0" fontId="6" fillId="0" borderId="0" xfId="0" applyFont="1" applyAlignment="1">
      <alignment horizontal="center"/>
    </xf>
    <xf numFmtId="0" fontId="2" fillId="0" borderId="0" xfId="0" applyFont="1" applyBorder="1" applyAlignment="1">
      <alignment/>
    </xf>
    <xf numFmtId="0" fontId="4" fillId="0" borderId="0" xfId="62" applyFont="1" applyBorder="1" applyAlignment="1">
      <alignment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3 2" xfId="63"/>
    <cellStyle name="Normal 4" xfId="64"/>
    <cellStyle name="Normal 6" xfId="65"/>
    <cellStyle name="Normal 7" xfId="66"/>
    <cellStyle name="Normal_calculation -utt" xfId="67"/>
    <cellStyle name="Note" xfId="68"/>
    <cellStyle name="Output" xfId="69"/>
    <cellStyle name="Percent" xfId="70"/>
    <cellStyle name="Percent 2 2" xfId="71"/>
    <cellStyle name="Percent 2 3" xfId="72"/>
    <cellStyle name="Percent 6"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161</xdr:row>
      <xdr:rowOff>0</xdr:rowOff>
    </xdr:from>
    <xdr:to>
      <xdr:col>6</xdr:col>
      <xdr:colOff>533400</xdr:colOff>
      <xdr:row>161</xdr:row>
      <xdr:rowOff>0</xdr:rowOff>
    </xdr:to>
    <xdr:sp>
      <xdr:nvSpPr>
        <xdr:cNvPr id="1" name="Text Box 13"/>
        <xdr:cNvSpPr txBox="1">
          <a:spLocks noChangeArrowheads="1"/>
        </xdr:cNvSpPr>
      </xdr:nvSpPr>
      <xdr:spPr>
        <a:xfrm>
          <a:off x="5686425" y="35690175"/>
          <a:ext cx="16002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Benchmark (85%)</a:t>
          </a:r>
        </a:p>
      </xdr:txBody>
    </xdr:sp>
    <xdr:clientData/>
  </xdr:twoCellAnchor>
  <xdr:twoCellAnchor>
    <xdr:from>
      <xdr:col>2</xdr:col>
      <xdr:colOff>628650</xdr:colOff>
      <xdr:row>161</xdr:row>
      <xdr:rowOff>0</xdr:rowOff>
    </xdr:from>
    <xdr:to>
      <xdr:col>3</xdr:col>
      <xdr:colOff>333375</xdr:colOff>
      <xdr:row>161</xdr:row>
      <xdr:rowOff>0</xdr:rowOff>
    </xdr:to>
    <xdr:sp>
      <xdr:nvSpPr>
        <xdr:cNvPr id="2" name="Text Box 14"/>
        <xdr:cNvSpPr txBox="1">
          <a:spLocks noChangeArrowheads="1"/>
        </xdr:cNvSpPr>
      </xdr:nvSpPr>
      <xdr:spPr>
        <a:xfrm>
          <a:off x="3019425" y="35690175"/>
          <a:ext cx="885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100%</a:t>
          </a:r>
        </a:p>
      </xdr:txBody>
    </xdr:sp>
    <xdr:clientData/>
  </xdr:twoCellAnchor>
  <xdr:twoCellAnchor>
    <xdr:from>
      <xdr:col>4</xdr:col>
      <xdr:colOff>771525</xdr:colOff>
      <xdr:row>161</xdr:row>
      <xdr:rowOff>0</xdr:rowOff>
    </xdr:from>
    <xdr:to>
      <xdr:col>5</xdr:col>
      <xdr:colOff>285750</xdr:colOff>
      <xdr:row>161</xdr:row>
      <xdr:rowOff>0</xdr:rowOff>
    </xdr:to>
    <xdr:sp>
      <xdr:nvSpPr>
        <xdr:cNvPr id="3" name="Text Box 15"/>
        <xdr:cNvSpPr txBox="1">
          <a:spLocks noChangeArrowheads="1"/>
        </xdr:cNvSpPr>
      </xdr:nvSpPr>
      <xdr:spPr>
        <a:xfrm>
          <a:off x="5314950" y="35690175"/>
          <a:ext cx="59055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15"/>
  <sheetViews>
    <sheetView tabSelected="1" view="pageBreakPreview" zoomScaleNormal="106" zoomScaleSheetLayoutView="100" zoomScalePageLayoutView="0" workbookViewId="0" topLeftCell="A70">
      <selection activeCell="G77" sqref="G77:G83"/>
    </sheetView>
  </sheetViews>
  <sheetFormatPr defaultColWidth="9.140625" defaultRowHeight="12.75"/>
  <cols>
    <col min="1" max="1" width="15.8515625" style="95" customWidth="1"/>
    <col min="2" max="2" width="20.00390625" style="95" customWidth="1"/>
    <col min="3" max="3" width="17.7109375" style="95" customWidth="1"/>
    <col min="4" max="4" width="14.57421875" style="95" customWidth="1"/>
    <col min="5" max="5" width="16.140625" style="95" customWidth="1"/>
    <col min="6" max="6" width="17.00390625" style="95" customWidth="1"/>
    <col min="7" max="7" width="13.421875" style="95" customWidth="1"/>
    <col min="8" max="8" width="18.8515625" style="95" customWidth="1"/>
    <col min="9" max="9" width="13.421875" style="95" customWidth="1"/>
    <col min="10" max="11" width="11.8515625" style="95" customWidth="1"/>
    <col min="12" max="12" width="11.28125" style="95" bestFit="1" customWidth="1"/>
    <col min="13" max="14" width="9.28125" style="95" bestFit="1" customWidth="1"/>
    <col min="15" max="15" width="10.421875" style="95" bestFit="1" customWidth="1"/>
    <col min="16" max="16" width="11.28125" style="95" bestFit="1" customWidth="1"/>
    <col min="17" max="19" width="9.28125" style="95" bestFit="1" customWidth="1"/>
    <col min="20" max="20" width="9.140625" style="95" customWidth="1"/>
    <col min="21" max="22" width="9.28125" style="95" bestFit="1" customWidth="1"/>
    <col min="23" max="23" width="9.140625" style="95" customWidth="1"/>
    <col min="24" max="24" width="9.28125" style="95" bestFit="1" customWidth="1"/>
    <col min="25" max="16384" width="9.140625" style="95" customWidth="1"/>
  </cols>
  <sheetData>
    <row r="1" spans="1:8" ht="14.25">
      <c r="A1" s="364" t="s">
        <v>0</v>
      </c>
      <c r="B1" s="365"/>
      <c r="C1" s="365"/>
      <c r="D1" s="365"/>
      <c r="E1" s="365"/>
      <c r="F1" s="365"/>
      <c r="G1" s="365"/>
      <c r="H1" s="366"/>
    </row>
    <row r="2" spans="1:8" ht="14.25">
      <c r="A2" s="367" t="s">
        <v>1</v>
      </c>
      <c r="B2" s="368"/>
      <c r="C2" s="368"/>
      <c r="D2" s="368"/>
      <c r="E2" s="368"/>
      <c r="F2" s="368"/>
      <c r="G2" s="368"/>
      <c r="H2" s="369"/>
    </row>
    <row r="3" spans="1:8" ht="14.25">
      <c r="A3" s="367" t="s">
        <v>158</v>
      </c>
      <c r="B3" s="368"/>
      <c r="C3" s="368"/>
      <c r="D3" s="368"/>
      <c r="E3" s="368"/>
      <c r="F3" s="368"/>
      <c r="G3" s="368"/>
      <c r="H3" s="369"/>
    </row>
    <row r="4" spans="1:8" ht="5.25" customHeight="1">
      <c r="A4" s="370"/>
      <c r="B4" s="371"/>
      <c r="C4" s="371"/>
      <c r="D4" s="371"/>
      <c r="E4" s="371"/>
      <c r="F4" s="371"/>
      <c r="G4" s="372"/>
      <c r="H4" s="373"/>
    </row>
    <row r="5" spans="1:8" ht="14.25">
      <c r="A5" s="374" t="s">
        <v>134</v>
      </c>
      <c r="B5" s="375"/>
      <c r="C5" s="375"/>
      <c r="D5" s="375"/>
      <c r="E5" s="375"/>
      <c r="F5" s="375"/>
      <c r="G5" s="375"/>
      <c r="H5" s="376"/>
    </row>
    <row r="6" spans="1:8" ht="5.25" customHeight="1">
      <c r="A6" s="3"/>
      <c r="B6" s="3"/>
      <c r="C6" s="3"/>
      <c r="D6" s="3"/>
      <c r="E6" s="3"/>
      <c r="F6" s="3"/>
      <c r="G6" s="4"/>
      <c r="H6" s="4"/>
    </row>
    <row r="7" spans="1:8" ht="14.25">
      <c r="A7" s="377" t="s">
        <v>2</v>
      </c>
      <c r="B7" s="377"/>
      <c r="C7" s="377"/>
      <c r="D7" s="377"/>
      <c r="E7" s="377"/>
      <c r="F7" s="377"/>
      <c r="G7" s="377"/>
      <c r="H7" s="377"/>
    </row>
    <row r="8" spans="1:8" ht="4.5" customHeight="1">
      <c r="A8" s="4"/>
      <c r="B8" s="4"/>
      <c r="C8" s="4"/>
      <c r="D8" s="4"/>
      <c r="E8" s="4"/>
      <c r="F8" s="4"/>
      <c r="G8" s="4"/>
      <c r="H8" s="4"/>
    </row>
    <row r="9" spans="1:8" ht="14.25">
      <c r="A9" s="377" t="s">
        <v>162</v>
      </c>
      <c r="B9" s="377"/>
      <c r="C9" s="377"/>
      <c r="D9" s="377"/>
      <c r="E9" s="377"/>
      <c r="F9" s="377"/>
      <c r="G9" s="377"/>
      <c r="H9" s="377"/>
    </row>
    <row r="10" ht="6.75" customHeight="1"/>
    <row r="11" spans="1:8" ht="14.25">
      <c r="A11" s="5" t="s">
        <v>3</v>
      </c>
      <c r="B11" s="5"/>
      <c r="C11" s="5"/>
      <c r="D11" s="5"/>
      <c r="E11" s="5"/>
      <c r="F11" s="289"/>
      <c r="G11" s="289"/>
      <c r="H11" s="289"/>
    </row>
    <row r="12" spans="1:8" ht="14.25">
      <c r="A12" s="5"/>
      <c r="B12" s="5"/>
      <c r="C12" s="5"/>
      <c r="D12" s="5"/>
      <c r="E12" s="5"/>
      <c r="F12" s="289"/>
      <c r="G12" s="289"/>
      <c r="H12" s="289"/>
    </row>
    <row r="13" spans="1:8" ht="12.75" customHeight="1">
      <c r="A13" s="326" t="s">
        <v>4</v>
      </c>
      <c r="B13" s="326"/>
      <c r="C13" s="6"/>
      <c r="D13" s="7"/>
      <c r="E13" s="7"/>
      <c r="F13" s="289"/>
      <c r="G13" s="289"/>
      <c r="H13" s="289"/>
    </row>
    <row r="14" spans="1:8" ht="6.75" customHeight="1">
      <c r="A14" s="8"/>
      <c r="B14" s="8"/>
      <c r="C14" s="6"/>
      <c r="D14" s="7"/>
      <c r="E14" s="7"/>
      <c r="F14" s="289"/>
      <c r="G14" s="289"/>
      <c r="H14" s="289"/>
    </row>
    <row r="15" spans="1:8" ht="86.25" customHeight="1">
      <c r="A15" s="9" t="s">
        <v>5</v>
      </c>
      <c r="B15" s="10" t="s">
        <v>164</v>
      </c>
      <c r="C15" s="10" t="s">
        <v>163</v>
      </c>
      <c r="D15" s="10" t="s">
        <v>6</v>
      </c>
      <c r="E15" s="9" t="s">
        <v>7</v>
      </c>
      <c r="F15" s="289"/>
      <c r="G15" s="289"/>
      <c r="H15" s="289" t="s">
        <v>14</v>
      </c>
    </row>
    <row r="16" spans="1:8" ht="14.25" customHeight="1" thickBot="1">
      <c r="A16" s="11">
        <v>1</v>
      </c>
      <c r="B16" s="12">
        <v>2</v>
      </c>
      <c r="C16" s="12">
        <v>3</v>
      </c>
      <c r="D16" s="12" t="s">
        <v>8</v>
      </c>
      <c r="E16" s="11" t="s">
        <v>9</v>
      </c>
      <c r="F16" s="289"/>
      <c r="G16" s="289"/>
      <c r="H16" s="289"/>
    </row>
    <row r="17" spans="1:14" ht="16.5" thickBot="1">
      <c r="A17" s="13" t="s">
        <v>10</v>
      </c>
      <c r="B17" s="92">
        <v>612604</v>
      </c>
      <c r="C17" s="162">
        <v>568385</v>
      </c>
      <c r="D17" s="14">
        <f>C17-B17</f>
        <v>-44219</v>
      </c>
      <c r="E17" s="15">
        <f>D17/B17</f>
        <v>-0.07218202950029709</v>
      </c>
      <c r="H17" s="289"/>
      <c r="J17" s="96"/>
      <c r="L17" s="96"/>
      <c r="N17" s="97">
        <v>1430916</v>
      </c>
    </row>
    <row r="18" spans="1:14" ht="16.5" thickBot="1">
      <c r="A18" s="13" t="s">
        <v>11</v>
      </c>
      <c r="B18" s="92">
        <v>451700</v>
      </c>
      <c r="C18" s="161">
        <v>386314</v>
      </c>
      <c r="D18" s="14">
        <f>C18-B18</f>
        <v>-65386</v>
      </c>
      <c r="E18" s="15">
        <f>D18/B18</f>
        <v>-0.14475536860748284</v>
      </c>
      <c r="F18" s="289"/>
      <c r="G18" s="289"/>
      <c r="H18" s="289"/>
      <c r="J18" s="96"/>
      <c r="L18" s="96"/>
      <c r="N18" s="98">
        <v>757826</v>
      </c>
    </row>
    <row r="19" spans="1:12" ht="14.25">
      <c r="A19" s="13" t="s">
        <v>12</v>
      </c>
      <c r="B19" s="79">
        <f>SUM(B17:B18)</f>
        <v>1064304</v>
      </c>
      <c r="C19" s="79">
        <f>SUM(C17:C18)</f>
        <v>954699</v>
      </c>
      <c r="D19" s="14">
        <f>C19-B19</f>
        <v>-109605</v>
      </c>
      <c r="E19" s="15">
        <f>D19/B19</f>
        <v>-0.1029827943895729</v>
      </c>
      <c r="G19" s="96"/>
      <c r="J19" s="96"/>
      <c r="L19" s="96"/>
    </row>
    <row r="20" spans="1:5" ht="13.5" customHeight="1">
      <c r="A20" s="4"/>
      <c r="B20" s="4"/>
      <c r="C20" s="4"/>
      <c r="D20" s="4"/>
      <c r="E20" s="4"/>
    </row>
    <row r="21" spans="1:7" ht="15.75" customHeight="1">
      <c r="A21" s="326" t="s">
        <v>13</v>
      </c>
      <c r="B21" s="326"/>
      <c r="C21" s="326"/>
      <c r="D21" s="326"/>
      <c r="E21" s="4"/>
      <c r="G21" s="95" t="s">
        <v>14</v>
      </c>
    </row>
    <row r="22" spans="1:5" ht="13.5" customHeight="1">
      <c r="A22" s="16"/>
      <c r="B22" s="16"/>
      <c r="C22" s="16"/>
      <c r="D22" s="16"/>
      <c r="E22" s="4"/>
    </row>
    <row r="23" spans="1:5" ht="15" customHeight="1">
      <c r="A23" s="17" t="s">
        <v>15</v>
      </c>
      <c r="B23" s="18">
        <v>210</v>
      </c>
      <c r="C23" s="18">
        <v>206</v>
      </c>
      <c r="D23" s="14">
        <f>C23-B23</f>
        <v>-4</v>
      </c>
      <c r="E23" s="15">
        <f>D23/B23</f>
        <v>-0.01904761904761905</v>
      </c>
    </row>
    <row r="24" spans="1:7" ht="15" customHeight="1">
      <c r="A24" s="17" t="s">
        <v>16</v>
      </c>
      <c r="B24" s="18">
        <v>220</v>
      </c>
      <c r="C24" s="18">
        <v>209</v>
      </c>
      <c r="D24" s="14">
        <f>C24-B24</f>
        <v>-11</v>
      </c>
      <c r="E24" s="15">
        <f>D24/B24</f>
        <v>-0.05</v>
      </c>
      <c r="G24" s="95" t="s">
        <v>14</v>
      </c>
    </row>
    <row r="25" spans="1:5" ht="15" customHeight="1">
      <c r="A25" s="327"/>
      <c r="B25" s="327"/>
      <c r="C25" s="327"/>
      <c r="D25" s="327"/>
      <c r="E25" s="99"/>
    </row>
    <row r="26" spans="1:5" ht="16.5" customHeight="1">
      <c r="A26" s="328" t="s">
        <v>165</v>
      </c>
      <c r="B26" s="328"/>
      <c r="C26" s="328"/>
      <c r="D26" s="328"/>
      <c r="E26" s="21"/>
    </row>
    <row r="27" spans="1:5" ht="57.75" customHeight="1">
      <c r="A27" s="10" t="s">
        <v>5</v>
      </c>
      <c r="B27" s="22" t="s">
        <v>17</v>
      </c>
      <c r="C27" s="22" t="s">
        <v>18</v>
      </c>
      <c r="D27" s="10" t="s">
        <v>19</v>
      </c>
      <c r="E27" s="23" t="s">
        <v>7</v>
      </c>
    </row>
    <row r="28" spans="1:8" ht="14.25">
      <c r="A28" s="13" t="s">
        <v>15</v>
      </c>
      <c r="B28" s="18">
        <v>128646840</v>
      </c>
      <c r="C28" s="81">
        <v>116573669</v>
      </c>
      <c r="D28" s="14">
        <f>C28-B28</f>
        <v>-12073171</v>
      </c>
      <c r="E28" s="15">
        <f>D28/B28</f>
        <v>-0.0938473964848262</v>
      </c>
      <c r="G28" s="95" t="s">
        <v>14</v>
      </c>
      <c r="H28" s="95" t="s">
        <v>14</v>
      </c>
    </row>
    <row r="29" spans="1:7" ht="14.25">
      <c r="A29" s="13" t="s">
        <v>20</v>
      </c>
      <c r="B29" s="18">
        <v>99374000</v>
      </c>
      <c r="C29" s="18">
        <v>79220536</v>
      </c>
      <c r="D29" s="14">
        <f>C29-B29</f>
        <v>-20153464</v>
      </c>
      <c r="E29" s="15">
        <f>D29/B29</f>
        <v>-0.20280419425604282</v>
      </c>
      <c r="G29" s="95" t="s">
        <v>14</v>
      </c>
    </row>
    <row r="30" spans="1:7" ht="17.25" customHeight="1">
      <c r="A30" s="13" t="s">
        <v>12</v>
      </c>
      <c r="B30" s="18">
        <f>SUM(B28:B29)</f>
        <v>228020840</v>
      </c>
      <c r="C30" s="18">
        <f>SUM(C28:C29)</f>
        <v>195794205</v>
      </c>
      <c r="D30" s="14">
        <f>C30-B30</f>
        <v>-32226635</v>
      </c>
      <c r="E30" s="15">
        <f>D30/B30</f>
        <v>-0.14133197211272444</v>
      </c>
      <c r="G30" s="95" t="s">
        <v>14</v>
      </c>
    </row>
    <row r="31" spans="1:7" ht="14.25">
      <c r="A31" s="8"/>
      <c r="B31" s="8"/>
      <c r="C31" s="8"/>
      <c r="D31" s="8"/>
      <c r="E31" s="21"/>
      <c r="G31" s="95" t="s">
        <v>14</v>
      </c>
    </row>
    <row r="32" spans="1:7" ht="17.25" customHeight="1">
      <c r="A32" s="326" t="s">
        <v>167</v>
      </c>
      <c r="B32" s="326"/>
      <c r="C32" s="326"/>
      <c r="D32" s="326"/>
      <c r="E32" s="326"/>
      <c r="F32" s="326"/>
      <c r="G32" s="95" t="s">
        <v>14</v>
      </c>
    </row>
    <row r="33" spans="1:7" ht="55.5" customHeight="1">
      <c r="A33" s="10" t="s">
        <v>5</v>
      </c>
      <c r="B33" s="10" t="s">
        <v>166</v>
      </c>
      <c r="C33" s="329" t="s">
        <v>18</v>
      </c>
      <c r="D33" s="329"/>
      <c r="E33" s="24" t="s">
        <v>21</v>
      </c>
      <c r="F33" s="4"/>
      <c r="G33" s="95" t="s">
        <v>14</v>
      </c>
    </row>
    <row r="34" spans="1:6" ht="21" customHeight="1">
      <c r="A34" s="12" t="s">
        <v>22</v>
      </c>
      <c r="B34" s="12">
        <v>128646840</v>
      </c>
      <c r="C34" s="330">
        <v>116573669</v>
      </c>
      <c r="D34" s="331"/>
      <c r="E34" s="25">
        <f>C34/B34</f>
        <v>0.9061526035151738</v>
      </c>
      <c r="F34" s="4"/>
    </row>
    <row r="35" spans="1:7" ht="21" customHeight="1">
      <c r="A35" s="12" t="s">
        <v>23</v>
      </c>
      <c r="B35" s="12">
        <v>99374000</v>
      </c>
      <c r="C35" s="332">
        <v>79220536</v>
      </c>
      <c r="D35" s="333"/>
      <c r="E35" s="25">
        <f>C35/B35</f>
        <v>0.7971958057439572</v>
      </c>
      <c r="F35" s="4"/>
      <c r="G35" s="95" t="s">
        <v>14</v>
      </c>
    </row>
    <row r="36" spans="1:7" ht="18" customHeight="1">
      <c r="A36" s="13" t="s">
        <v>24</v>
      </c>
      <c r="B36" s="26">
        <f>SUM(B34:B35)</f>
        <v>228020840</v>
      </c>
      <c r="C36" s="332">
        <f>SUM(C34:C35)</f>
        <v>195794205</v>
      </c>
      <c r="D36" s="333"/>
      <c r="E36" s="25">
        <f>C36/B36</f>
        <v>0.8586680278872756</v>
      </c>
      <c r="F36" s="4"/>
      <c r="G36" s="100" t="s">
        <v>14</v>
      </c>
    </row>
    <row r="37" spans="1:7" ht="18" customHeight="1">
      <c r="A37" s="334" t="s">
        <v>25</v>
      </c>
      <c r="B37" s="334"/>
      <c r="C37" s="334"/>
      <c r="D37" s="28"/>
      <c r="E37" s="29"/>
      <c r="F37" s="4"/>
      <c r="G37" s="100"/>
    </row>
    <row r="38" spans="1:7" ht="18" customHeight="1">
      <c r="A38" s="326" t="s">
        <v>168</v>
      </c>
      <c r="B38" s="326"/>
      <c r="C38" s="326"/>
      <c r="D38" s="326"/>
      <c r="E38" s="326"/>
      <c r="F38" s="326"/>
      <c r="G38" s="326"/>
    </row>
    <row r="39" spans="1:7" ht="43.5" customHeight="1">
      <c r="A39" s="10" t="s">
        <v>26</v>
      </c>
      <c r="B39" s="10" t="s">
        <v>142</v>
      </c>
      <c r="C39" s="10" t="s">
        <v>27</v>
      </c>
      <c r="D39" s="10" t="s">
        <v>28</v>
      </c>
      <c r="E39" s="25" t="s">
        <v>29</v>
      </c>
      <c r="F39" s="10" t="s">
        <v>30</v>
      </c>
      <c r="G39" s="27"/>
    </row>
    <row r="40" spans="1:7" ht="12.75" customHeight="1">
      <c r="A40" s="10">
        <v>1</v>
      </c>
      <c r="B40" s="10">
        <v>2</v>
      </c>
      <c r="C40" s="10">
        <v>3</v>
      </c>
      <c r="D40" s="10">
        <v>4</v>
      </c>
      <c r="E40" s="10" t="s">
        <v>31</v>
      </c>
      <c r="F40" s="10">
        <v>6</v>
      </c>
      <c r="G40" s="27"/>
    </row>
    <row r="41" spans="1:7" ht="12.75" customHeight="1">
      <c r="A41" s="12">
        <v>1</v>
      </c>
      <c r="B41" s="163" t="s">
        <v>135</v>
      </c>
      <c r="C41" s="164">
        <v>1</v>
      </c>
      <c r="D41" s="164">
        <v>1</v>
      </c>
      <c r="E41" s="12">
        <f aca="true" t="shared" si="0" ref="E41:E46">C41-D41</f>
        <v>0</v>
      </c>
      <c r="F41" s="71">
        <f>E41/C41</f>
        <v>0</v>
      </c>
      <c r="G41" s="27"/>
    </row>
    <row r="42" spans="1:7" ht="12.75" customHeight="1">
      <c r="A42" s="12">
        <v>2</v>
      </c>
      <c r="B42" s="163" t="s">
        <v>136</v>
      </c>
      <c r="C42" s="164">
        <v>738</v>
      </c>
      <c r="D42" s="164">
        <v>738</v>
      </c>
      <c r="E42" s="12">
        <f t="shared" si="0"/>
        <v>0</v>
      </c>
      <c r="F42" s="71">
        <f aca="true" t="shared" si="1" ref="F42:F47">E42/C42</f>
        <v>0</v>
      </c>
      <c r="G42" s="27"/>
    </row>
    <row r="43" spans="1:7" ht="12.75" customHeight="1">
      <c r="A43" s="12">
        <v>3</v>
      </c>
      <c r="B43" s="163" t="s">
        <v>137</v>
      </c>
      <c r="C43" s="164">
        <v>605</v>
      </c>
      <c r="D43" s="164">
        <v>605</v>
      </c>
      <c r="E43" s="12">
        <f t="shared" si="0"/>
        <v>0</v>
      </c>
      <c r="F43" s="71">
        <f t="shared" si="1"/>
        <v>0</v>
      </c>
      <c r="G43" s="27"/>
    </row>
    <row r="44" spans="1:7" ht="12.75" customHeight="1">
      <c r="A44" s="12">
        <v>4</v>
      </c>
      <c r="B44" s="163" t="s">
        <v>138</v>
      </c>
      <c r="C44" s="164">
        <v>377</v>
      </c>
      <c r="D44" s="164">
        <v>378</v>
      </c>
      <c r="E44" s="12">
        <f t="shared" si="0"/>
        <v>-1</v>
      </c>
      <c r="F44" s="71">
        <f t="shared" si="1"/>
        <v>-0.002652519893899204</v>
      </c>
      <c r="G44" s="27"/>
    </row>
    <row r="45" spans="1:7" ht="12.75" customHeight="1">
      <c r="A45" s="12">
        <v>5</v>
      </c>
      <c r="B45" s="163" t="s">
        <v>139</v>
      </c>
      <c r="C45" s="164">
        <v>16</v>
      </c>
      <c r="D45" s="164">
        <v>16</v>
      </c>
      <c r="E45" s="12">
        <f t="shared" si="0"/>
        <v>0</v>
      </c>
      <c r="F45" s="71">
        <f t="shared" si="1"/>
        <v>0</v>
      </c>
      <c r="G45" s="27"/>
    </row>
    <row r="46" spans="1:7" ht="12.75" customHeight="1">
      <c r="A46" s="12">
        <v>6</v>
      </c>
      <c r="B46" s="163" t="s">
        <v>140</v>
      </c>
      <c r="C46" s="164">
        <v>0</v>
      </c>
      <c r="D46" s="164">
        <v>0</v>
      </c>
      <c r="E46" s="12">
        <f t="shared" si="0"/>
        <v>0</v>
      </c>
      <c r="F46" s="71">
        <v>0</v>
      </c>
      <c r="G46" s="27"/>
    </row>
    <row r="47" spans="1:8" ht="12.75" customHeight="1">
      <c r="A47" s="12"/>
      <c r="B47" s="1" t="s">
        <v>32</v>
      </c>
      <c r="C47" s="165">
        <v>1737</v>
      </c>
      <c r="D47" s="165">
        <v>1738</v>
      </c>
      <c r="E47" s="10">
        <v>0</v>
      </c>
      <c r="F47" s="70">
        <f t="shared" si="1"/>
        <v>0</v>
      </c>
      <c r="G47" s="27"/>
      <c r="H47" s="95" t="s">
        <v>14</v>
      </c>
    </row>
    <row r="48" spans="1:7" ht="12.75" customHeight="1">
      <c r="A48" s="101"/>
      <c r="B48" s="102"/>
      <c r="C48" s="103"/>
      <c r="D48" s="103"/>
      <c r="E48" s="103"/>
      <c r="F48" s="104"/>
      <c r="G48" s="100"/>
    </row>
    <row r="49" spans="1:8" ht="12.75" customHeight="1">
      <c r="A49" s="326" t="s">
        <v>169</v>
      </c>
      <c r="B49" s="326"/>
      <c r="C49" s="326"/>
      <c r="D49" s="326"/>
      <c r="E49" s="326"/>
      <c r="F49" s="326"/>
      <c r="G49" s="326"/>
      <c r="H49" s="326"/>
    </row>
    <row r="50" spans="1:8" ht="45.75" customHeight="1">
      <c r="A50" s="10" t="s">
        <v>26</v>
      </c>
      <c r="B50" s="10" t="s">
        <v>142</v>
      </c>
      <c r="C50" s="10" t="s">
        <v>27</v>
      </c>
      <c r="D50" s="10" t="s">
        <v>28</v>
      </c>
      <c r="E50" s="25" t="s">
        <v>29</v>
      </c>
      <c r="F50" s="10" t="s">
        <v>30</v>
      </c>
      <c r="G50" s="27"/>
      <c r="H50" s="4"/>
    </row>
    <row r="51" spans="1:8" ht="12.75" customHeight="1">
      <c r="A51" s="10">
        <v>1</v>
      </c>
      <c r="B51" s="10">
        <v>2</v>
      </c>
      <c r="C51" s="10">
        <v>3</v>
      </c>
      <c r="D51" s="10">
        <v>4</v>
      </c>
      <c r="E51" s="10" t="s">
        <v>31</v>
      </c>
      <c r="F51" s="10">
        <v>6</v>
      </c>
      <c r="G51" s="27"/>
      <c r="H51" s="4"/>
    </row>
    <row r="52" spans="1:8" ht="12.75" customHeight="1">
      <c r="A52" s="12">
        <v>1</v>
      </c>
      <c r="B52" s="163" t="s">
        <v>135</v>
      </c>
      <c r="C52" s="12">
        <v>1200</v>
      </c>
      <c r="D52" s="12">
        <v>1202</v>
      </c>
      <c r="E52" s="12">
        <f>C52-D52</f>
        <v>-2</v>
      </c>
      <c r="F52" s="73">
        <f aca="true" t="shared" si="2" ref="F52:F58">E52/C52</f>
        <v>-0.0016666666666666668</v>
      </c>
      <c r="G52" s="27"/>
      <c r="H52" s="4"/>
    </row>
    <row r="53" spans="1:8" ht="12.75" customHeight="1">
      <c r="A53" s="12">
        <v>2</v>
      </c>
      <c r="B53" s="163" t="s">
        <v>136</v>
      </c>
      <c r="C53" s="12">
        <v>0</v>
      </c>
      <c r="D53" s="12">
        <v>0</v>
      </c>
      <c r="E53" s="12">
        <f aca="true" t="shared" si="3" ref="E53:E58">C53-D53</f>
        <v>0</v>
      </c>
      <c r="F53" s="73">
        <v>0</v>
      </c>
      <c r="G53" s="27"/>
      <c r="H53" s="4"/>
    </row>
    <row r="54" spans="1:8" ht="12.75" customHeight="1">
      <c r="A54" s="12">
        <v>3</v>
      </c>
      <c r="B54" s="163" t="s">
        <v>137</v>
      </c>
      <c r="C54" s="12">
        <v>0</v>
      </c>
      <c r="D54" s="12">
        <v>0</v>
      </c>
      <c r="E54" s="12">
        <f t="shared" si="3"/>
        <v>0</v>
      </c>
      <c r="F54" s="73">
        <v>0</v>
      </c>
      <c r="G54" s="27"/>
      <c r="H54" s="4"/>
    </row>
    <row r="55" spans="1:8" ht="12.75" customHeight="1">
      <c r="A55" s="12">
        <v>4</v>
      </c>
      <c r="B55" s="163" t="s">
        <v>138</v>
      </c>
      <c r="C55" s="12">
        <v>0</v>
      </c>
      <c r="D55" s="12">
        <v>0</v>
      </c>
      <c r="E55" s="12">
        <f t="shared" si="3"/>
        <v>0</v>
      </c>
      <c r="F55" s="73">
        <v>0</v>
      </c>
      <c r="G55" s="27"/>
      <c r="H55" s="4"/>
    </row>
    <row r="56" spans="1:8" ht="12.75" customHeight="1">
      <c r="A56" s="12">
        <v>5</v>
      </c>
      <c r="B56" s="163" t="s">
        <v>139</v>
      </c>
      <c r="C56" s="12">
        <v>30</v>
      </c>
      <c r="D56" s="12">
        <v>29</v>
      </c>
      <c r="E56" s="12">
        <f t="shared" si="3"/>
        <v>1</v>
      </c>
      <c r="F56" s="73">
        <f t="shared" si="2"/>
        <v>0.03333333333333333</v>
      </c>
      <c r="G56" s="27"/>
      <c r="H56" s="4"/>
    </row>
    <row r="57" spans="1:9" ht="12.75" customHeight="1">
      <c r="A57" s="12">
        <v>6</v>
      </c>
      <c r="B57" s="163" t="s">
        <v>140</v>
      </c>
      <c r="C57" s="12">
        <v>6</v>
      </c>
      <c r="D57" s="12">
        <v>6</v>
      </c>
      <c r="E57" s="12">
        <f t="shared" si="3"/>
        <v>0</v>
      </c>
      <c r="F57" s="73">
        <f t="shared" si="2"/>
        <v>0</v>
      </c>
      <c r="G57" s="27"/>
      <c r="H57" s="4"/>
      <c r="I57" s="95" t="s">
        <v>14</v>
      </c>
    </row>
    <row r="58" spans="1:8" ht="12.75" customHeight="1">
      <c r="A58" s="30"/>
      <c r="B58" s="1" t="s">
        <v>32</v>
      </c>
      <c r="C58" s="10">
        <f>SUM(C52:C57)</f>
        <v>1236</v>
      </c>
      <c r="D58" s="10">
        <v>1237</v>
      </c>
      <c r="E58" s="10">
        <f t="shared" si="3"/>
        <v>-1</v>
      </c>
      <c r="F58" s="73">
        <f t="shared" si="2"/>
        <v>-0.0008090614886731392</v>
      </c>
      <c r="G58" s="27"/>
      <c r="H58" s="4"/>
    </row>
    <row r="59" spans="1:7" ht="12.75" customHeight="1">
      <c r="A59" s="105"/>
      <c r="B59" s="106"/>
      <c r="C59" s="103"/>
      <c r="D59" s="103"/>
      <c r="E59" s="107"/>
      <c r="F59" s="108"/>
      <c r="G59" s="100"/>
    </row>
    <row r="60" spans="1:7" ht="12.75" customHeight="1">
      <c r="A60" s="105"/>
      <c r="B60" s="106"/>
      <c r="C60" s="103"/>
      <c r="D60" s="103"/>
      <c r="E60" s="107"/>
      <c r="F60" s="108"/>
      <c r="G60" s="100"/>
    </row>
    <row r="61" spans="1:7" ht="12.75" customHeight="1">
      <c r="A61" s="105"/>
      <c r="B61" s="106"/>
      <c r="C61" s="103"/>
      <c r="D61" s="103"/>
      <c r="E61" s="107"/>
      <c r="F61" s="108"/>
      <c r="G61" s="100"/>
    </row>
    <row r="62" spans="1:7" ht="12.75" customHeight="1">
      <c r="A62" s="105"/>
      <c r="B62" s="106"/>
      <c r="C62" s="103"/>
      <c r="D62" s="103"/>
      <c r="E62" s="107"/>
      <c r="F62" s="108"/>
      <c r="G62" s="100"/>
    </row>
    <row r="63" spans="1:7" ht="12.75" customHeight="1">
      <c r="A63" s="335" t="s">
        <v>170</v>
      </c>
      <c r="B63" s="335"/>
      <c r="C63" s="335"/>
      <c r="D63" s="335"/>
      <c r="E63" s="335"/>
      <c r="F63" s="335"/>
      <c r="G63" s="335"/>
    </row>
    <row r="64" spans="1:7" ht="64.5" customHeight="1">
      <c r="A64" s="10" t="s">
        <v>26</v>
      </c>
      <c r="B64" s="10" t="s">
        <v>142</v>
      </c>
      <c r="C64" s="10" t="s">
        <v>171</v>
      </c>
      <c r="D64" s="69" t="s">
        <v>33</v>
      </c>
      <c r="E64" s="25" t="s">
        <v>6</v>
      </c>
      <c r="F64" s="10" t="s">
        <v>34</v>
      </c>
      <c r="G64" s="27"/>
    </row>
    <row r="65" spans="1:7" ht="12.75" customHeight="1">
      <c r="A65" s="10">
        <v>1</v>
      </c>
      <c r="B65" s="10">
        <v>2</v>
      </c>
      <c r="C65" s="10">
        <v>3</v>
      </c>
      <c r="D65" s="10">
        <v>4</v>
      </c>
      <c r="E65" s="10" t="s">
        <v>35</v>
      </c>
      <c r="F65" s="10">
        <v>6</v>
      </c>
      <c r="G65" s="27"/>
    </row>
    <row r="66" spans="1:11" ht="12.75" customHeight="1">
      <c r="A66" s="12">
        <v>1</v>
      </c>
      <c r="B66" s="163" t="s">
        <v>135</v>
      </c>
      <c r="C66" s="12">
        <v>154714</v>
      </c>
      <c r="D66" s="73">
        <v>111723.64</v>
      </c>
      <c r="E66" s="73">
        <f aca="true" t="shared" si="4" ref="E66:E72">D66-C66</f>
        <v>-42990.36</v>
      </c>
      <c r="F66" s="71">
        <f aca="true" t="shared" si="5" ref="F66:F72">E66/C66</f>
        <v>-0.2778698760293186</v>
      </c>
      <c r="G66" s="27"/>
      <c r="H66" s="100"/>
      <c r="J66" s="96"/>
      <c r="K66" s="100"/>
    </row>
    <row r="67" spans="1:8" ht="12.75" customHeight="1">
      <c r="A67" s="12">
        <v>2</v>
      </c>
      <c r="B67" s="163" t="s">
        <v>136</v>
      </c>
      <c r="C67" s="12">
        <v>328453</v>
      </c>
      <c r="D67" s="73">
        <v>198903</v>
      </c>
      <c r="E67" s="73">
        <f t="shared" si="4"/>
        <v>-129550</v>
      </c>
      <c r="F67" s="71">
        <f t="shared" si="5"/>
        <v>-0.39442477310300106</v>
      </c>
      <c r="G67" s="27"/>
      <c r="H67" s="100"/>
    </row>
    <row r="68" spans="1:8" ht="12.75" customHeight="1">
      <c r="A68" s="12">
        <v>3</v>
      </c>
      <c r="B68" s="163" t="s">
        <v>137</v>
      </c>
      <c r="C68" s="12">
        <v>267721</v>
      </c>
      <c r="D68" s="73">
        <v>152817.38536585367</v>
      </c>
      <c r="E68" s="73">
        <f t="shared" si="4"/>
        <v>-114903.61463414633</v>
      </c>
      <c r="F68" s="71">
        <f t="shared" si="5"/>
        <v>-0.4291916384375762</v>
      </c>
      <c r="G68" s="27"/>
      <c r="H68" s="100"/>
    </row>
    <row r="69" spans="1:8" ht="12.75" customHeight="1">
      <c r="A69" s="12">
        <v>4</v>
      </c>
      <c r="B69" s="163" t="s">
        <v>138</v>
      </c>
      <c r="C69" s="12">
        <v>176939</v>
      </c>
      <c r="D69" s="73">
        <v>94900.82938388626</v>
      </c>
      <c r="E69" s="73">
        <f t="shared" si="4"/>
        <v>-82038.17061611374</v>
      </c>
      <c r="F69" s="71">
        <f t="shared" si="5"/>
        <v>-0.46365227912508683</v>
      </c>
      <c r="G69" s="27"/>
      <c r="H69" s="100"/>
    </row>
    <row r="70" spans="1:8" ht="12.75" customHeight="1">
      <c r="A70" s="12">
        <v>5</v>
      </c>
      <c r="B70" s="163" t="s">
        <v>139</v>
      </c>
      <c r="C70" s="12">
        <v>12632</v>
      </c>
      <c r="D70" s="73">
        <v>8798.923809523809</v>
      </c>
      <c r="E70" s="73">
        <f t="shared" si="4"/>
        <v>-3833.076190476191</v>
      </c>
      <c r="F70" s="71">
        <f t="shared" si="5"/>
        <v>-0.30344175035435333</v>
      </c>
      <c r="G70" s="27"/>
      <c r="H70" s="100"/>
    </row>
    <row r="71" spans="1:8" ht="12.75" customHeight="1">
      <c r="A71" s="12">
        <v>6</v>
      </c>
      <c r="B71" s="163" t="s">
        <v>140</v>
      </c>
      <c r="C71" s="12">
        <v>2100</v>
      </c>
      <c r="D71" s="73">
        <v>1241.0390243902439</v>
      </c>
      <c r="E71" s="73">
        <f t="shared" si="4"/>
        <v>-858.9609756097561</v>
      </c>
      <c r="F71" s="71">
        <f t="shared" si="5"/>
        <v>-0.4090290360046458</v>
      </c>
      <c r="G71" s="27"/>
      <c r="H71" s="100"/>
    </row>
    <row r="72" spans="1:9" ht="12.75" customHeight="1">
      <c r="A72" s="30"/>
      <c r="B72" s="1" t="s">
        <v>32</v>
      </c>
      <c r="C72" s="10">
        <v>942559</v>
      </c>
      <c r="D72" s="72">
        <v>568385</v>
      </c>
      <c r="E72" s="72">
        <f t="shared" si="4"/>
        <v>-374174</v>
      </c>
      <c r="F72" s="70">
        <f t="shared" si="5"/>
        <v>-0.39697674097854885</v>
      </c>
      <c r="G72" s="27"/>
      <c r="H72" s="100"/>
      <c r="I72" s="96"/>
    </row>
    <row r="73" spans="1:7" ht="12.75" customHeight="1" thickBot="1">
      <c r="A73" s="101"/>
      <c r="B73" s="102"/>
      <c r="C73" s="103"/>
      <c r="D73" s="111"/>
      <c r="E73" s="103"/>
      <c r="F73" s="104"/>
      <c r="G73" s="100"/>
    </row>
    <row r="74" spans="1:10" ht="28.5" customHeight="1" thickBot="1">
      <c r="A74" s="326" t="s">
        <v>172</v>
      </c>
      <c r="B74" s="326"/>
      <c r="C74" s="326"/>
      <c r="D74" s="326"/>
      <c r="E74" s="326"/>
      <c r="F74" s="326"/>
      <c r="G74" s="100"/>
      <c r="I74" s="109"/>
      <c r="J74" s="110"/>
    </row>
    <row r="75" spans="1:7" ht="66" customHeight="1">
      <c r="A75" s="10" t="s">
        <v>26</v>
      </c>
      <c r="B75" s="10" t="s">
        <v>154</v>
      </c>
      <c r="C75" s="10" t="s">
        <v>171</v>
      </c>
      <c r="D75" s="10" t="s">
        <v>100</v>
      </c>
      <c r="E75" s="25" t="s">
        <v>6</v>
      </c>
      <c r="F75" s="10" t="s">
        <v>34</v>
      </c>
      <c r="G75" s="100"/>
    </row>
    <row r="76" spans="1:8" ht="12.75" customHeight="1">
      <c r="A76" s="10">
        <v>1</v>
      </c>
      <c r="B76" s="10">
        <v>2</v>
      </c>
      <c r="C76" s="10">
        <v>3</v>
      </c>
      <c r="D76" s="10">
        <v>4</v>
      </c>
      <c r="E76" s="10" t="s">
        <v>35</v>
      </c>
      <c r="F76" s="10">
        <v>6</v>
      </c>
      <c r="G76" s="100"/>
      <c r="H76" s="100"/>
    </row>
    <row r="77" spans="1:9" ht="12.75" customHeight="1">
      <c r="A77" s="12">
        <v>1</v>
      </c>
      <c r="B77" s="163" t="s">
        <v>135</v>
      </c>
      <c r="C77" s="12">
        <v>676076</v>
      </c>
      <c r="D77" s="73">
        <v>381218.4146341463</v>
      </c>
      <c r="E77" s="73">
        <f aca="true" t="shared" si="6" ref="E77:E83">D77-C77</f>
        <v>-294857.5853658537</v>
      </c>
      <c r="F77" s="71">
        <f aca="true" t="shared" si="7" ref="F77:F83">E77/C77</f>
        <v>-0.43613082754875737</v>
      </c>
      <c r="G77" s="100"/>
      <c r="H77" s="100"/>
      <c r="I77" s="276"/>
    </row>
    <row r="78" spans="1:9" ht="12.75" customHeight="1">
      <c r="A78" s="12">
        <v>2</v>
      </c>
      <c r="B78" s="163" t="s">
        <v>136</v>
      </c>
      <c r="C78" s="12">
        <v>0</v>
      </c>
      <c r="D78" s="73">
        <v>0</v>
      </c>
      <c r="E78" s="73">
        <f t="shared" si="6"/>
        <v>0</v>
      </c>
      <c r="F78" s="71">
        <v>0</v>
      </c>
      <c r="G78" s="100"/>
      <c r="H78" s="100"/>
      <c r="I78" s="276"/>
    </row>
    <row r="79" spans="1:9" ht="12.75" customHeight="1">
      <c r="A79" s="12">
        <v>3</v>
      </c>
      <c r="B79" s="163" t="s">
        <v>137</v>
      </c>
      <c r="C79" s="12">
        <v>0</v>
      </c>
      <c r="D79" s="73">
        <v>0</v>
      </c>
      <c r="E79" s="73">
        <f t="shared" si="6"/>
        <v>0</v>
      </c>
      <c r="F79" s="71">
        <v>0</v>
      </c>
      <c r="G79" s="100"/>
      <c r="H79" s="100"/>
      <c r="I79" s="276"/>
    </row>
    <row r="80" spans="1:9" ht="12.75" customHeight="1">
      <c r="A80" s="12">
        <v>4</v>
      </c>
      <c r="B80" s="163" t="s">
        <v>138</v>
      </c>
      <c r="C80" s="12">
        <v>0</v>
      </c>
      <c r="D80" s="73">
        <v>0</v>
      </c>
      <c r="E80" s="73">
        <f t="shared" si="6"/>
        <v>0</v>
      </c>
      <c r="F80" s="71">
        <v>0</v>
      </c>
      <c r="G80" s="100"/>
      <c r="H80" s="100"/>
      <c r="I80" s="276"/>
    </row>
    <row r="81" spans="1:9" ht="12.75" customHeight="1">
      <c r="A81" s="12">
        <v>5</v>
      </c>
      <c r="B81" s="163" t="s">
        <v>139</v>
      </c>
      <c r="C81" s="12">
        <v>6844</v>
      </c>
      <c r="D81" s="73">
        <v>4439.452380952381</v>
      </c>
      <c r="E81" s="73">
        <f t="shared" si="6"/>
        <v>-2404.5476190476193</v>
      </c>
      <c r="F81" s="71">
        <f t="shared" si="7"/>
        <v>-0.3513365895744622</v>
      </c>
      <c r="G81" s="100"/>
      <c r="H81" s="100"/>
      <c r="I81" s="276"/>
    </row>
    <row r="82" spans="1:9" ht="12.75" customHeight="1">
      <c r="A82" s="12">
        <v>6</v>
      </c>
      <c r="B82" s="163" t="s">
        <v>140</v>
      </c>
      <c r="C82" s="12">
        <v>900</v>
      </c>
      <c r="D82" s="73">
        <v>656.2843601895735</v>
      </c>
      <c r="E82" s="73">
        <f t="shared" si="6"/>
        <v>-243.71563981042652</v>
      </c>
      <c r="F82" s="71">
        <f t="shared" si="7"/>
        <v>-0.2707951553449184</v>
      </c>
      <c r="G82" s="100"/>
      <c r="H82" s="100"/>
      <c r="I82" s="276"/>
    </row>
    <row r="83" spans="1:9" ht="12.75" customHeight="1">
      <c r="A83" s="30"/>
      <c r="B83" s="1" t="s">
        <v>32</v>
      </c>
      <c r="C83" s="10">
        <f>SUM(C77:C82)</f>
        <v>683820</v>
      </c>
      <c r="D83" s="72">
        <v>386314</v>
      </c>
      <c r="E83" s="72">
        <f t="shared" si="6"/>
        <v>-297506</v>
      </c>
      <c r="F83" s="70">
        <f t="shared" si="7"/>
        <v>-0.43506478313006347</v>
      </c>
      <c r="G83" s="100"/>
      <c r="H83" s="100"/>
      <c r="I83" s="276"/>
    </row>
    <row r="84" spans="1:7" ht="12.75" customHeight="1">
      <c r="A84" s="34"/>
      <c r="B84" s="2"/>
      <c r="C84" s="36"/>
      <c r="D84" s="37"/>
      <c r="E84" s="38"/>
      <c r="F84" s="32"/>
      <c r="G84" s="100"/>
    </row>
    <row r="85" spans="1:7" ht="12.75" customHeight="1">
      <c r="A85" s="19"/>
      <c r="B85" s="28"/>
      <c r="C85" s="28"/>
      <c r="D85" s="28"/>
      <c r="E85" s="28"/>
      <c r="F85" s="4"/>
      <c r="G85" s="27"/>
    </row>
    <row r="86" spans="1:7" ht="12.75" customHeight="1">
      <c r="A86" s="326" t="s">
        <v>173</v>
      </c>
      <c r="B86" s="326"/>
      <c r="C86" s="326"/>
      <c r="D86" s="326"/>
      <c r="E86" s="326"/>
      <c r="F86" s="326"/>
      <c r="G86" s="326"/>
    </row>
    <row r="87" spans="1:7" ht="68.25" customHeight="1">
      <c r="A87" s="10" t="s">
        <v>26</v>
      </c>
      <c r="B87" s="10" t="s">
        <v>142</v>
      </c>
      <c r="C87" s="10" t="s">
        <v>174</v>
      </c>
      <c r="D87" s="10" t="s">
        <v>100</v>
      </c>
      <c r="E87" s="25" t="s">
        <v>6</v>
      </c>
      <c r="F87" s="10" t="s">
        <v>34</v>
      </c>
      <c r="G87" s="27"/>
    </row>
    <row r="88" spans="1:7" ht="12.75" customHeight="1">
      <c r="A88" s="10">
        <v>1</v>
      </c>
      <c r="B88" s="10">
        <v>2</v>
      </c>
      <c r="C88" s="10">
        <v>3</v>
      </c>
      <c r="D88" s="10">
        <v>4</v>
      </c>
      <c r="E88" s="10" t="s">
        <v>35</v>
      </c>
      <c r="F88" s="10">
        <v>6</v>
      </c>
      <c r="G88" s="27"/>
    </row>
    <row r="89" spans="1:24" ht="12.75" customHeight="1">
      <c r="A89" s="12">
        <v>1</v>
      </c>
      <c r="B89" s="163" t="s">
        <v>135</v>
      </c>
      <c r="C89" s="73">
        <v>114581</v>
      </c>
      <c r="D89" s="73">
        <v>111723.64</v>
      </c>
      <c r="E89" s="73">
        <f aca="true" t="shared" si="8" ref="E89:E95">D89-C89</f>
        <v>-2857.3600000000006</v>
      </c>
      <c r="F89" s="71">
        <f aca="true" t="shared" si="9" ref="F89:F95">E89/C89</f>
        <v>-0.02493746781752647</v>
      </c>
      <c r="G89" s="27"/>
      <c r="I89" s="96"/>
      <c r="J89" s="96"/>
      <c r="O89" s="95">
        <f>SUM(K89:N89)</f>
        <v>0</v>
      </c>
      <c r="Q89" s="95">
        <f>C89*0.84*32/100000</f>
        <v>30.799372799999997</v>
      </c>
      <c r="R89" s="95">
        <f>C89*0.9*178/100000</f>
        <v>183.55876200000003</v>
      </c>
      <c r="S89" s="95">
        <f>SUM(Q89:R89)</f>
        <v>214.35813480000002</v>
      </c>
      <c r="U89" s="95">
        <v>1278.1396088000001</v>
      </c>
      <c r="V89" s="95">
        <f>SUM(S89:U89)</f>
        <v>1492.4977436000001</v>
      </c>
      <c r="X89" s="95">
        <f>O89+V89</f>
        <v>1492.4977436000001</v>
      </c>
    </row>
    <row r="90" spans="1:24" ht="12.75" customHeight="1">
      <c r="A90" s="12">
        <v>2</v>
      </c>
      <c r="B90" s="163" t="s">
        <v>136</v>
      </c>
      <c r="C90" s="73">
        <v>213850</v>
      </c>
      <c r="D90" s="73">
        <v>198903</v>
      </c>
      <c r="E90" s="73">
        <f t="shared" si="8"/>
        <v>-14947</v>
      </c>
      <c r="F90" s="71">
        <f t="shared" si="9"/>
        <v>-0.06989478606499883</v>
      </c>
      <c r="G90" s="27"/>
      <c r="O90" s="95">
        <f aca="true" t="shared" si="10" ref="O90:O95">SUM(K90:N90)</f>
        <v>0</v>
      </c>
      <c r="Q90" s="95">
        <f aca="true" t="shared" si="11" ref="Q90:Q95">C90*0.84*32/100000</f>
        <v>57.48288</v>
      </c>
      <c r="R90" s="95">
        <f aca="true" t="shared" si="12" ref="R90:R95">C90*0.9*178/100000</f>
        <v>342.5877</v>
      </c>
      <c r="S90" s="95">
        <f aca="true" t="shared" si="13" ref="S90:S95">SUM(Q90:R90)</f>
        <v>400.07058</v>
      </c>
      <c r="U90" s="95">
        <v>0</v>
      </c>
      <c r="V90" s="95">
        <f aca="true" t="shared" si="14" ref="V90:V95">SUM(S90:U90)</f>
        <v>400.07058</v>
      </c>
      <c r="X90" s="95">
        <f aca="true" t="shared" si="15" ref="X90:X95">O90+V90</f>
        <v>400.07058</v>
      </c>
    </row>
    <row r="91" spans="1:24" ht="12.75" customHeight="1">
      <c r="A91" s="12">
        <v>3</v>
      </c>
      <c r="B91" s="163" t="s">
        <v>137</v>
      </c>
      <c r="C91" s="73">
        <v>158715</v>
      </c>
      <c r="D91" s="73">
        <v>152817.38536585367</v>
      </c>
      <c r="E91" s="73">
        <f t="shared" si="8"/>
        <v>-5897.614634146332</v>
      </c>
      <c r="F91" s="71">
        <f t="shared" si="9"/>
        <v>-0.03715852083386152</v>
      </c>
      <c r="G91" s="27"/>
      <c r="O91" s="95">
        <f t="shared" si="10"/>
        <v>0</v>
      </c>
      <c r="Q91" s="95">
        <f t="shared" si="11"/>
        <v>42.662592000000004</v>
      </c>
      <c r="R91" s="95">
        <f t="shared" si="12"/>
        <v>254.26143</v>
      </c>
      <c r="S91" s="95">
        <f t="shared" si="13"/>
        <v>296.924022</v>
      </c>
      <c r="U91" s="95">
        <v>0</v>
      </c>
      <c r="V91" s="95">
        <f t="shared" si="14"/>
        <v>296.924022</v>
      </c>
      <c r="X91" s="95">
        <f t="shared" si="15"/>
        <v>296.924022</v>
      </c>
    </row>
    <row r="92" spans="1:24" ht="12.75" customHeight="1">
      <c r="A92" s="12">
        <v>4</v>
      </c>
      <c r="B92" s="163" t="s">
        <v>138</v>
      </c>
      <c r="C92" s="73">
        <v>115010</v>
      </c>
      <c r="D92" s="73">
        <v>94900.82938388626</v>
      </c>
      <c r="E92" s="73">
        <f t="shared" si="8"/>
        <v>-20109.17061611374</v>
      </c>
      <c r="F92" s="71">
        <f t="shared" si="9"/>
        <v>-0.17484714908367743</v>
      </c>
      <c r="G92" s="27"/>
      <c r="O92" s="95">
        <f t="shared" si="10"/>
        <v>0</v>
      </c>
      <c r="Q92" s="95">
        <f t="shared" si="11"/>
        <v>30.914687999999998</v>
      </c>
      <c r="R92" s="95">
        <f t="shared" si="12"/>
        <v>184.24602</v>
      </c>
      <c r="S92" s="95">
        <f t="shared" si="13"/>
        <v>215.160708</v>
      </c>
      <c r="U92" s="95">
        <v>0</v>
      </c>
      <c r="V92" s="95">
        <f t="shared" si="14"/>
        <v>215.160708</v>
      </c>
      <c r="X92" s="95">
        <f t="shared" si="15"/>
        <v>215.160708</v>
      </c>
    </row>
    <row r="93" spans="1:24" ht="12.75" customHeight="1">
      <c r="A93" s="12">
        <v>5</v>
      </c>
      <c r="B93" s="163" t="s">
        <v>139</v>
      </c>
      <c r="C93" s="73">
        <v>9192</v>
      </c>
      <c r="D93" s="73">
        <v>8798.923809523809</v>
      </c>
      <c r="E93" s="73">
        <f t="shared" si="8"/>
        <v>-393.0761904761912</v>
      </c>
      <c r="F93" s="71">
        <f t="shared" si="9"/>
        <v>-0.04276285797173533</v>
      </c>
      <c r="G93" s="27"/>
      <c r="O93" s="95">
        <f t="shared" si="10"/>
        <v>0</v>
      </c>
      <c r="Q93" s="95">
        <f t="shared" si="11"/>
        <v>2.4708096</v>
      </c>
      <c r="R93" s="95">
        <f t="shared" si="12"/>
        <v>14.725584000000001</v>
      </c>
      <c r="S93" s="95">
        <f t="shared" si="13"/>
        <v>17.1963936</v>
      </c>
      <c r="U93" s="95">
        <v>12.143872</v>
      </c>
      <c r="V93" s="95">
        <f t="shared" si="14"/>
        <v>29.340265600000002</v>
      </c>
      <c r="X93" s="95">
        <f t="shared" si="15"/>
        <v>29.340265600000002</v>
      </c>
    </row>
    <row r="94" spans="1:24" ht="12.75" customHeight="1">
      <c r="A94" s="12">
        <v>6</v>
      </c>
      <c r="B94" s="163" t="s">
        <v>140</v>
      </c>
      <c r="C94" s="73">
        <v>1256</v>
      </c>
      <c r="D94" s="73">
        <v>1241.0390243902439</v>
      </c>
      <c r="E94" s="73">
        <f t="shared" si="8"/>
        <v>-14.960975609756133</v>
      </c>
      <c r="F94" s="71">
        <f t="shared" si="9"/>
        <v>-0.011911604784837685</v>
      </c>
      <c r="G94" s="27"/>
      <c r="O94" s="95">
        <f t="shared" si="10"/>
        <v>0</v>
      </c>
      <c r="Q94" s="95">
        <f t="shared" si="11"/>
        <v>0.3376128</v>
      </c>
      <c r="R94" s="95">
        <f t="shared" si="12"/>
        <v>2.012112</v>
      </c>
      <c r="S94" s="95">
        <f t="shared" si="13"/>
        <v>2.3497248</v>
      </c>
      <c r="U94" s="95">
        <v>1.4625192</v>
      </c>
      <c r="V94" s="95">
        <f t="shared" si="14"/>
        <v>3.812244</v>
      </c>
      <c r="X94" s="95">
        <f t="shared" si="15"/>
        <v>3.812244</v>
      </c>
    </row>
    <row r="95" spans="1:24" ht="12.75" customHeight="1">
      <c r="A95" s="30"/>
      <c r="B95" s="1" t="s">
        <v>32</v>
      </c>
      <c r="C95" s="72">
        <v>612604</v>
      </c>
      <c r="D95" s="72">
        <v>568385</v>
      </c>
      <c r="E95" s="72">
        <f t="shared" si="8"/>
        <v>-44219</v>
      </c>
      <c r="F95" s="70">
        <f t="shared" si="9"/>
        <v>-0.07218202950029709</v>
      </c>
      <c r="G95" s="27"/>
      <c r="I95" s="96"/>
      <c r="J95" s="96"/>
      <c r="K95" s="100"/>
      <c r="O95" s="112">
        <f t="shared" si="10"/>
        <v>0</v>
      </c>
      <c r="Q95" s="95">
        <f t="shared" si="11"/>
        <v>164.6679552</v>
      </c>
      <c r="R95" s="95">
        <f t="shared" si="12"/>
        <v>981.391608</v>
      </c>
      <c r="S95" s="95">
        <f t="shared" si="13"/>
        <v>1146.0595632</v>
      </c>
      <c r="U95" s="95">
        <v>1291.746</v>
      </c>
      <c r="V95" s="95">
        <f t="shared" si="14"/>
        <v>2437.8055632</v>
      </c>
      <c r="X95" s="95">
        <f t="shared" si="15"/>
        <v>2437.8055632</v>
      </c>
    </row>
    <row r="96" spans="1:7" ht="12.75" customHeight="1">
      <c r="A96" s="101"/>
      <c r="B96" s="102"/>
      <c r="C96" s="111"/>
      <c r="D96" s="111"/>
      <c r="E96" s="103"/>
      <c r="F96" s="104"/>
      <c r="G96" s="100"/>
    </row>
    <row r="97" spans="1:8" ht="12.75" customHeight="1">
      <c r="A97" s="326" t="s">
        <v>175</v>
      </c>
      <c r="B97" s="326"/>
      <c r="C97" s="326"/>
      <c r="D97" s="326"/>
      <c r="E97" s="326"/>
      <c r="F97" s="326"/>
      <c r="G97" s="100"/>
      <c r="H97" s="95" t="s">
        <v>14</v>
      </c>
    </row>
    <row r="98" spans="1:11" ht="66" customHeight="1">
      <c r="A98" s="10" t="s">
        <v>26</v>
      </c>
      <c r="B98" s="10" t="s">
        <v>142</v>
      </c>
      <c r="C98" s="10" t="s">
        <v>174</v>
      </c>
      <c r="D98" s="10" t="s">
        <v>100</v>
      </c>
      <c r="E98" s="25" t="s">
        <v>6</v>
      </c>
      <c r="F98" s="10" t="s">
        <v>34</v>
      </c>
      <c r="G98" s="100"/>
      <c r="I98" s="96"/>
      <c r="J98" s="96"/>
      <c r="K98" s="100"/>
    </row>
    <row r="99" spans="1:7" ht="12.75" customHeight="1">
      <c r="A99" s="10">
        <v>1</v>
      </c>
      <c r="B99" s="10">
        <v>2</v>
      </c>
      <c r="C99" s="10">
        <v>3</v>
      </c>
      <c r="D99" s="10">
        <v>4</v>
      </c>
      <c r="E99" s="10" t="s">
        <v>35</v>
      </c>
      <c r="F99" s="10">
        <v>6</v>
      </c>
      <c r="G99" s="100"/>
    </row>
    <row r="100" spans="1:19" ht="12.75" customHeight="1">
      <c r="A100" s="12">
        <v>1</v>
      </c>
      <c r="B100" s="163" t="s">
        <v>135</v>
      </c>
      <c r="C100" s="12">
        <v>446010</v>
      </c>
      <c r="D100" s="73">
        <v>381218.4146341463</v>
      </c>
      <c r="E100" s="73">
        <f aca="true" t="shared" si="16" ref="E100:E105">D100-C100</f>
        <v>-64791.58536585368</v>
      </c>
      <c r="F100" s="71">
        <f aca="true" t="shared" si="17" ref="F100:F105">E100/C100</f>
        <v>-0.14526935576747982</v>
      </c>
      <c r="G100" s="100"/>
      <c r="Q100" s="95">
        <f>C100*1.25*32/100000</f>
        <v>178.404</v>
      </c>
      <c r="R100" s="95">
        <f>C100*1.34*188/100000</f>
        <v>1123.588392</v>
      </c>
      <c r="S100" s="95">
        <f>SUM(Q100:R100)</f>
        <v>1301.992392</v>
      </c>
    </row>
    <row r="101" spans="1:19" ht="12.75" customHeight="1">
      <c r="A101" s="12">
        <v>2</v>
      </c>
      <c r="B101" s="163" t="s">
        <v>136</v>
      </c>
      <c r="C101" s="12">
        <v>0</v>
      </c>
      <c r="D101" s="73">
        <v>0</v>
      </c>
      <c r="E101" s="73">
        <f t="shared" si="16"/>
        <v>0</v>
      </c>
      <c r="F101" s="71">
        <v>0</v>
      </c>
      <c r="G101" s="100"/>
      <c r="Q101" s="95">
        <f aca="true" t="shared" si="18" ref="Q101:Q106">C101*1.25*32/100000</f>
        <v>0</v>
      </c>
      <c r="R101" s="95">
        <f aca="true" t="shared" si="19" ref="R101:R106">C101*1.34*188/100000</f>
        <v>0</v>
      </c>
      <c r="S101" s="95">
        <f aca="true" t="shared" si="20" ref="S101:S106">SUM(Q101:R101)</f>
        <v>0</v>
      </c>
    </row>
    <row r="102" spans="1:19" ht="12.75" customHeight="1">
      <c r="A102" s="12">
        <v>3</v>
      </c>
      <c r="B102" s="163" t="s">
        <v>137</v>
      </c>
      <c r="C102" s="12">
        <v>0</v>
      </c>
      <c r="D102" s="73">
        <v>0</v>
      </c>
      <c r="E102" s="73">
        <f t="shared" si="16"/>
        <v>0</v>
      </c>
      <c r="F102" s="71">
        <v>0</v>
      </c>
      <c r="G102" s="100"/>
      <c r="Q102" s="95">
        <f t="shared" si="18"/>
        <v>0</v>
      </c>
      <c r="R102" s="95">
        <f t="shared" si="19"/>
        <v>0</v>
      </c>
      <c r="S102" s="95">
        <f t="shared" si="20"/>
        <v>0</v>
      </c>
    </row>
    <row r="103" spans="1:19" ht="12.75" customHeight="1">
      <c r="A103" s="12">
        <v>4</v>
      </c>
      <c r="B103" s="163" t="s">
        <v>138</v>
      </c>
      <c r="C103" s="12">
        <v>0</v>
      </c>
      <c r="D103" s="73">
        <v>0</v>
      </c>
      <c r="E103" s="73">
        <f t="shared" si="16"/>
        <v>0</v>
      </c>
      <c r="F103" s="71">
        <v>0</v>
      </c>
      <c r="G103" s="100"/>
      <c r="Q103" s="95">
        <f t="shared" si="18"/>
        <v>0</v>
      </c>
      <c r="R103" s="95">
        <f t="shared" si="19"/>
        <v>0</v>
      </c>
      <c r="S103" s="95">
        <f t="shared" si="20"/>
        <v>0</v>
      </c>
    </row>
    <row r="104" spans="1:19" ht="12.75" customHeight="1">
      <c r="A104" s="12">
        <v>5</v>
      </c>
      <c r="B104" s="163" t="s">
        <v>139</v>
      </c>
      <c r="C104" s="12">
        <v>4790</v>
      </c>
      <c r="D104" s="73">
        <v>4439.452380952381</v>
      </c>
      <c r="E104" s="73">
        <f t="shared" si="16"/>
        <v>-350.54761904761926</v>
      </c>
      <c r="F104" s="71">
        <f t="shared" si="17"/>
        <v>-0.07318321900785371</v>
      </c>
      <c r="G104" s="100"/>
      <c r="H104" s="95" t="s">
        <v>14</v>
      </c>
      <c r="Q104" s="95">
        <f t="shared" si="18"/>
        <v>1.916</v>
      </c>
      <c r="R104" s="95">
        <f t="shared" si="19"/>
        <v>12.066968000000001</v>
      </c>
      <c r="S104" s="95">
        <f t="shared" si="20"/>
        <v>13.982968000000001</v>
      </c>
    </row>
    <row r="105" spans="1:19" ht="12.75" customHeight="1">
      <c r="A105" s="12">
        <v>6</v>
      </c>
      <c r="B105" s="163" t="s">
        <v>140</v>
      </c>
      <c r="C105" s="12">
        <v>900</v>
      </c>
      <c r="D105" s="73">
        <v>656.2843601895735</v>
      </c>
      <c r="E105" s="73">
        <f t="shared" si="16"/>
        <v>-243.71563981042652</v>
      </c>
      <c r="F105" s="71">
        <f t="shared" si="17"/>
        <v>-0.2707951553449184</v>
      </c>
      <c r="G105" s="100" t="s">
        <v>14</v>
      </c>
      <c r="Q105" s="95">
        <f t="shared" si="18"/>
        <v>0.36</v>
      </c>
      <c r="R105" s="95">
        <f t="shared" si="19"/>
        <v>2.26728</v>
      </c>
      <c r="S105" s="95">
        <f t="shared" si="20"/>
        <v>2.62728</v>
      </c>
    </row>
    <row r="106" spans="1:19" ht="12.75" customHeight="1">
      <c r="A106" s="30"/>
      <c r="B106" s="1" t="s">
        <v>32</v>
      </c>
      <c r="C106" s="10">
        <f>SUM(C100:C105)</f>
        <v>451700</v>
      </c>
      <c r="D106" s="72">
        <v>386314</v>
      </c>
      <c r="E106" s="72">
        <f>D106-C106</f>
        <v>-65386</v>
      </c>
      <c r="F106" s="70">
        <f>E106/C106</f>
        <v>-0.14475536860748284</v>
      </c>
      <c r="G106" s="100"/>
      <c r="H106" s="95" t="s">
        <v>14</v>
      </c>
      <c r="Q106" s="95">
        <f t="shared" si="18"/>
        <v>180.68</v>
      </c>
      <c r="R106" s="95">
        <f t="shared" si="19"/>
        <v>1137.92264</v>
      </c>
      <c r="S106" s="95">
        <f t="shared" si="20"/>
        <v>1318.60264</v>
      </c>
    </row>
    <row r="107" spans="1:7" ht="12.75" customHeight="1">
      <c r="A107" s="105"/>
      <c r="B107" s="106"/>
      <c r="C107" s="113"/>
      <c r="D107" s="114"/>
      <c r="E107" s="114"/>
      <c r="F107" s="115"/>
      <c r="G107" s="100"/>
    </row>
    <row r="108" spans="1:7" ht="12.75" customHeight="1">
      <c r="A108" s="101"/>
      <c r="B108" s="102"/>
      <c r="C108" s="103"/>
      <c r="D108" s="290"/>
      <c r="E108" s="103"/>
      <c r="F108" s="104"/>
      <c r="G108" s="100"/>
    </row>
    <row r="109" spans="1:8" ht="14.25">
      <c r="A109" s="39" t="s">
        <v>176</v>
      </c>
      <c r="B109" s="40"/>
      <c r="C109" s="40"/>
      <c r="D109" s="40"/>
      <c r="E109" s="40"/>
      <c r="F109" s="40"/>
      <c r="G109" s="40"/>
      <c r="H109" s="40"/>
    </row>
    <row r="110" spans="1:8" ht="60" customHeight="1">
      <c r="A110" s="41" t="s">
        <v>36</v>
      </c>
      <c r="B110" s="41" t="s">
        <v>143</v>
      </c>
      <c r="C110" s="42" t="s">
        <v>177</v>
      </c>
      <c r="D110" s="42" t="s">
        <v>178</v>
      </c>
      <c r="E110" s="41" t="s">
        <v>37</v>
      </c>
      <c r="F110" s="43"/>
      <c r="G110" s="4"/>
      <c r="H110" s="4"/>
    </row>
    <row r="111" spans="1:8" ht="13.5" customHeight="1">
      <c r="A111" s="41">
        <v>1</v>
      </c>
      <c r="B111" s="41">
        <v>2</v>
      </c>
      <c r="C111" s="42">
        <v>3</v>
      </c>
      <c r="D111" s="42">
        <v>4</v>
      </c>
      <c r="E111" s="41">
        <v>5</v>
      </c>
      <c r="F111" s="43"/>
      <c r="G111" s="4"/>
      <c r="H111" s="4"/>
    </row>
    <row r="112" spans="1:8" ht="12.75" customHeight="1">
      <c r="A112" s="12">
        <v>1</v>
      </c>
      <c r="B112" s="163" t="s">
        <v>135</v>
      </c>
      <c r="C112" s="94">
        <v>122184210</v>
      </c>
      <c r="D112" s="80">
        <v>100494503</v>
      </c>
      <c r="E112" s="71">
        <f aca="true" t="shared" si="21" ref="E112:E118">D112/C112</f>
        <v>0.8224835516798774</v>
      </c>
      <c r="F112" s="74"/>
      <c r="G112" s="27"/>
      <c r="H112" s="4"/>
    </row>
    <row r="113" spans="1:8" ht="12.75" customHeight="1">
      <c r="A113" s="12">
        <v>2</v>
      </c>
      <c r="B113" s="163" t="s">
        <v>136</v>
      </c>
      <c r="C113" s="94">
        <v>44908500</v>
      </c>
      <c r="D113" s="80">
        <v>40775115</v>
      </c>
      <c r="E113" s="71">
        <f t="shared" si="21"/>
        <v>0.9079598516984535</v>
      </c>
      <c r="F113" s="74"/>
      <c r="G113" s="27"/>
      <c r="H113" s="4"/>
    </row>
    <row r="114" spans="1:8" ht="12.75" customHeight="1">
      <c r="A114" s="12">
        <v>3</v>
      </c>
      <c r="B114" s="163" t="s">
        <v>137</v>
      </c>
      <c r="C114" s="94">
        <v>33330150</v>
      </c>
      <c r="D114" s="80">
        <v>31327564</v>
      </c>
      <c r="E114" s="71">
        <f t="shared" si="21"/>
        <v>0.9399166820431352</v>
      </c>
      <c r="F114" s="74"/>
      <c r="G114" s="27"/>
      <c r="H114" s="4"/>
    </row>
    <row r="115" spans="1:8" ht="12.75" customHeight="1">
      <c r="A115" s="12">
        <v>4</v>
      </c>
      <c r="B115" s="163" t="s">
        <v>138</v>
      </c>
      <c r="C115" s="94">
        <v>24152100</v>
      </c>
      <c r="D115" s="80">
        <v>20024075</v>
      </c>
      <c r="E115" s="71">
        <f t="shared" si="21"/>
        <v>0.8290821502064003</v>
      </c>
      <c r="F115" s="74"/>
      <c r="G115" s="27"/>
      <c r="H115" s="4"/>
    </row>
    <row r="116" spans="1:8" ht="12.75" customHeight="1">
      <c r="A116" s="12">
        <v>5</v>
      </c>
      <c r="B116" s="163" t="s">
        <v>139</v>
      </c>
      <c r="C116" s="94">
        <v>2984120</v>
      </c>
      <c r="D116" s="80">
        <v>2780059</v>
      </c>
      <c r="E116" s="71">
        <f t="shared" si="21"/>
        <v>0.9316176963392893</v>
      </c>
      <c r="F116" s="74"/>
      <c r="G116" s="27" t="s">
        <v>14</v>
      </c>
      <c r="H116" s="4"/>
    </row>
    <row r="117" spans="1:8" ht="12.75" customHeight="1">
      <c r="A117" s="12">
        <v>6</v>
      </c>
      <c r="B117" s="163" t="s">
        <v>140</v>
      </c>
      <c r="C117" s="94">
        <v>461760</v>
      </c>
      <c r="D117" s="80">
        <v>392889</v>
      </c>
      <c r="E117" s="71">
        <f t="shared" si="21"/>
        <v>0.8508510914760915</v>
      </c>
      <c r="F117" s="74"/>
      <c r="G117" s="27"/>
      <c r="H117" s="4"/>
    </row>
    <row r="118" spans="1:8" ht="16.5" customHeight="1">
      <c r="A118" s="30"/>
      <c r="B118" s="1" t="s">
        <v>32</v>
      </c>
      <c r="C118" s="10">
        <v>228020840</v>
      </c>
      <c r="D118" s="296">
        <f>SUM(D112:D117)</f>
        <v>195794205</v>
      </c>
      <c r="E118" s="70">
        <f t="shared" si="21"/>
        <v>0.8586680278872756</v>
      </c>
      <c r="F118" s="35"/>
      <c r="G118" s="27"/>
      <c r="H118" s="4"/>
    </row>
    <row r="119" spans="1:8" ht="16.5" customHeight="1">
      <c r="A119" s="34"/>
      <c r="B119" s="2"/>
      <c r="C119" s="74"/>
      <c r="D119" s="297"/>
      <c r="E119" s="298"/>
      <c r="F119" s="35"/>
      <c r="G119" s="27"/>
      <c r="H119" s="4"/>
    </row>
    <row r="120" ht="15.75" customHeight="1">
      <c r="A120" s="3" t="s">
        <v>179</v>
      </c>
    </row>
    <row r="121" ht="15.75" customHeight="1">
      <c r="A121" s="288"/>
    </row>
    <row r="122" spans="1:6" ht="15.75" customHeight="1" thickBot="1">
      <c r="A122" s="299" t="s">
        <v>133</v>
      </c>
      <c r="B122" s="300"/>
      <c r="C122" s="300"/>
      <c r="D122" s="300"/>
      <c r="E122" s="300"/>
      <c r="F122" s="300"/>
    </row>
    <row r="123" spans="1:12" ht="33.75" customHeight="1" thickBot="1">
      <c r="A123" s="82" t="s">
        <v>26</v>
      </c>
      <c r="B123" s="82"/>
      <c r="C123" s="82" t="s">
        <v>38</v>
      </c>
      <c r="D123" s="82" t="s">
        <v>39</v>
      </c>
      <c r="E123" s="82" t="s">
        <v>6</v>
      </c>
      <c r="F123" s="82" t="s">
        <v>34</v>
      </c>
      <c r="G123" s="117"/>
      <c r="J123" s="118"/>
      <c r="L123" s="118"/>
    </row>
    <row r="124" spans="1:12" ht="24.75" customHeight="1" thickBot="1">
      <c r="A124" s="82">
        <v>1</v>
      </c>
      <c r="B124" s="82">
        <v>2</v>
      </c>
      <c r="C124" s="82">
        <v>3</v>
      </c>
      <c r="D124" s="82">
        <v>4</v>
      </c>
      <c r="E124" s="82" t="s">
        <v>40</v>
      </c>
      <c r="F124" s="82">
        <v>6</v>
      </c>
      <c r="G124" s="117"/>
      <c r="J124" s="119"/>
      <c r="L124" s="119"/>
    </row>
    <row r="125" spans="1:10" ht="30" customHeight="1" thickBot="1">
      <c r="A125" s="85">
        <v>1</v>
      </c>
      <c r="B125" s="86" t="s">
        <v>180</v>
      </c>
      <c r="C125" s="44">
        <f>SUM(D134:D139)</f>
        <v>2969.96</v>
      </c>
      <c r="D125" s="44">
        <v>2969.96</v>
      </c>
      <c r="E125" s="88">
        <f>D125-C125</f>
        <v>0</v>
      </c>
      <c r="F125" s="89">
        <f>D125/C125</f>
        <v>1</v>
      </c>
      <c r="G125" s="117"/>
      <c r="J125" s="119"/>
    </row>
    <row r="126" spans="1:7" ht="30" customHeight="1">
      <c r="A126" s="85">
        <v>2</v>
      </c>
      <c r="B126" s="86" t="s">
        <v>181</v>
      </c>
      <c r="C126" s="87">
        <v>24800.82</v>
      </c>
      <c r="D126" s="87">
        <v>24800.82</v>
      </c>
      <c r="E126" s="88">
        <f>D126-C126</f>
        <v>0</v>
      </c>
      <c r="F126" s="89">
        <f>D126/C126</f>
        <v>1</v>
      </c>
      <c r="G126" s="117"/>
    </row>
    <row r="127" spans="1:7" ht="28.5" customHeight="1">
      <c r="A127" s="85">
        <v>3</v>
      </c>
      <c r="B127" s="86" t="s">
        <v>182</v>
      </c>
      <c r="C127" s="87">
        <v>22568.25</v>
      </c>
      <c r="D127" s="87">
        <v>22568.25</v>
      </c>
      <c r="E127" s="88">
        <f>D127-C127</f>
        <v>0</v>
      </c>
      <c r="F127" s="89">
        <f>E127/C127</f>
        <v>0</v>
      </c>
      <c r="G127" s="117" t="s">
        <v>14</v>
      </c>
    </row>
    <row r="128" spans="1:7" ht="15.75" customHeight="1">
      <c r="A128" s="291"/>
      <c r="B128" s="117"/>
      <c r="C128" s="117"/>
      <c r="D128" s="117"/>
      <c r="E128" s="117"/>
      <c r="F128" s="117"/>
      <c r="G128" s="117"/>
    </row>
    <row r="129" spans="1:7" ht="14.25">
      <c r="A129" s="3" t="s">
        <v>183</v>
      </c>
      <c r="B129" s="40"/>
      <c r="C129" s="45"/>
      <c r="D129" s="40"/>
      <c r="E129" s="40"/>
      <c r="F129" s="40"/>
      <c r="G129" s="116" t="s">
        <v>14</v>
      </c>
    </row>
    <row r="130" spans="1:7" ht="6" customHeight="1">
      <c r="A130" s="3"/>
      <c r="B130" s="40"/>
      <c r="C130" s="45"/>
      <c r="D130" s="40"/>
      <c r="E130" s="40"/>
      <c r="F130" s="40"/>
      <c r="G130" s="116"/>
    </row>
    <row r="131" spans="1:6" ht="14.25">
      <c r="A131" s="40"/>
      <c r="B131" s="40"/>
      <c r="C131" s="40"/>
      <c r="D131" s="40"/>
      <c r="E131" s="46" t="s">
        <v>99</v>
      </c>
      <c r="F131" s="4"/>
    </row>
    <row r="132" spans="1:7" ht="46.5" customHeight="1">
      <c r="A132" s="47" t="s">
        <v>41</v>
      </c>
      <c r="B132" s="47" t="s">
        <v>144</v>
      </c>
      <c r="C132" s="48" t="s">
        <v>184</v>
      </c>
      <c r="D132" s="49" t="s">
        <v>185</v>
      </c>
      <c r="E132" s="48" t="s">
        <v>186</v>
      </c>
      <c r="F132" s="50"/>
      <c r="G132" s="121"/>
    </row>
    <row r="133" spans="1:7" ht="15.75" customHeight="1">
      <c r="A133" s="47">
        <v>1</v>
      </c>
      <c r="B133" s="47">
        <v>2</v>
      </c>
      <c r="C133" s="48">
        <v>3</v>
      </c>
      <c r="D133" s="49">
        <v>4</v>
      </c>
      <c r="E133" s="48">
        <v>5</v>
      </c>
      <c r="F133" s="50"/>
      <c r="G133" s="121"/>
    </row>
    <row r="134" spans="1:9" ht="12.75" customHeight="1">
      <c r="A134" s="12">
        <v>1</v>
      </c>
      <c r="B134" s="163" t="s">
        <v>135</v>
      </c>
      <c r="C134" s="166">
        <v>16014.600000000002</v>
      </c>
      <c r="D134" s="170">
        <v>1048.61</v>
      </c>
      <c r="E134" s="168">
        <f>D134/C134</f>
        <v>0.06547837598191648</v>
      </c>
      <c r="F134" s="74"/>
      <c r="G134" s="123"/>
      <c r="H134" s="112"/>
      <c r="I134" s="112"/>
    </row>
    <row r="135" spans="1:9" ht="12.75" customHeight="1">
      <c r="A135" s="12">
        <v>2</v>
      </c>
      <c r="B135" s="163" t="s">
        <v>136</v>
      </c>
      <c r="C135" s="166">
        <v>3894.8199999999997</v>
      </c>
      <c r="D135" s="170">
        <v>391.62</v>
      </c>
      <c r="E135" s="168">
        <f aca="true" t="shared" si="22" ref="E135:E140">D135/C135</f>
        <v>0.10054893422545844</v>
      </c>
      <c r="F135" s="74"/>
      <c r="G135" s="123"/>
      <c r="H135" s="112"/>
      <c r="I135" s="112"/>
    </row>
    <row r="136" spans="1:9" ht="12.75" customHeight="1">
      <c r="A136" s="12">
        <v>3</v>
      </c>
      <c r="B136" s="163" t="s">
        <v>137</v>
      </c>
      <c r="C136" s="166">
        <v>2605.3199999999997</v>
      </c>
      <c r="D136" s="170">
        <v>990.28</v>
      </c>
      <c r="E136" s="168">
        <f t="shared" si="22"/>
        <v>0.3800991816744201</v>
      </c>
      <c r="F136" s="74"/>
      <c r="G136" s="123"/>
      <c r="H136" s="112"/>
      <c r="I136" s="112"/>
    </row>
    <row r="137" spans="1:9" ht="12.75" customHeight="1">
      <c r="A137" s="12">
        <v>4</v>
      </c>
      <c r="B137" s="163" t="s">
        <v>138</v>
      </c>
      <c r="C137" s="166">
        <v>1895.1599999999999</v>
      </c>
      <c r="D137" s="170">
        <v>491.39</v>
      </c>
      <c r="E137" s="168">
        <f t="shared" si="22"/>
        <v>0.2592868148335761</v>
      </c>
      <c r="F137" s="74"/>
      <c r="G137" s="123"/>
      <c r="H137" s="112"/>
      <c r="I137" s="112"/>
    </row>
    <row r="138" spans="1:9" ht="12.75" customHeight="1">
      <c r="A138" s="12">
        <v>5</v>
      </c>
      <c r="B138" s="163" t="s">
        <v>139</v>
      </c>
      <c r="C138" s="166">
        <v>339.18</v>
      </c>
      <c r="D138" s="170">
        <v>41.379999999999995</v>
      </c>
      <c r="E138" s="168">
        <f t="shared" si="22"/>
        <v>0.1220001179314818</v>
      </c>
      <c r="F138" s="74"/>
      <c r="G138" s="123"/>
      <c r="H138" s="112"/>
      <c r="I138" s="112"/>
    </row>
    <row r="139" spans="1:9" ht="12.75" customHeight="1">
      <c r="A139" s="12">
        <v>6</v>
      </c>
      <c r="B139" s="163" t="s">
        <v>140</v>
      </c>
      <c r="C139" s="166">
        <v>51.74</v>
      </c>
      <c r="D139" s="170">
        <v>6.68</v>
      </c>
      <c r="E139" s="168">
        <f t="shared" si="22"/>
        <v>0.12910707383069192</v>
      </c>
      <c r="F139" s="74"/>
      <c r="G139" s="123"/>
      <c r="H139" s="112"/>
      <c r="I139" s="112"/>
    </row>
    <row r="140" spans="1:9" ht="12.75" customHeight="1">
      <c r="A140" s="30"/>
      <c r="B140" s="1" t="s">
        <v>32</v>
      </c>
      <c r="C140" s="169">
        <v>24800.82</v>
      </c>
      <c r="D140" s="169">
        <v>2969.96</v>
      </c>
      <c r="E140" s="168">
        <f t="shared" si="22"/>
        <v>0.11975249205469819</v>
      </c>
      <c r="F140" s="35"/>
      <c r="G140" s="123"/>
      <c r="H140" s="112"/>
      <c r="I140" s="112"/>
    </row>
    <row r="141" spans="1:8" ht="14.25">
      <c r="A141" s="105"/>
      <c r="B141" s="106"/>
      <c r="C141" s="125"/>
      <c r="E141" s="127"/>
      <c r="F141" s="126"/>
      <c r="G141" s="125"/>
      <c r="H141" s="126"/>
    </row>
    <row r="142" spans="1:8" ht="14.25">
      <c r="A142" s="105"/>
      <c r="B142" s="106"/>
      <c r="C142" s="125"/>
      <c r="D142" s="126"/>
      <c r="E142" s="127"/>
      <c r="F142" s="126"/>
      <c r="G142" s="125"/>
      <c r="H142" s="126"/>
    </row>
    <row r="143" spans="1:7" ht="14.25">
      <c r="A143" s="3" t="s">
        <v>187</v>
      </c>
      <c r="B143" s="40"/>
      <c r="C143" s="45"/>
      <c r="D143" s="40"/>
      <c r="E143" s="40"/>
      <c r="F143" s="40"/>
      <c r="G143" s="116"/>
    </row>
    <row r="144" spans="1:6" ht="14.25">
      <c r="A144" s="40"/>
      <c r="B144" s="40"/>
      <c r="C144" s="40"/>
      <c r="D144" s="40"/>
      <c r="E144" s="46" t="s">
        <v>99</v>
      </c>
      <c r="F144" s="4"/>
    </row>
    <row r="145" spans="1:7" ht="52.5" customHeight="1">
      <c r="A145" s="47" t="s">
        <v>41</v>
      </c>
      <c r="B145" s="47" t="s">
        <v>144</v>
      </c>
      <c r="C145" s="48" t="s">
        <v>181</v>
      </c>
      <c r="D145" s="49" t="s">
        <v>188</v>
      </c>
      <c r="E145" s="48" t="s">
        <v>189</v>
      </c>
      <c r="F145" s="50"/>
      <c r="G145" s="121"/>
    </row>
    <row r="146" spans="1:7" ht="12.75" customHeight="1">
      <c r="A146" s="47">
        <v>1</v>
      </c>
      <c r="B146" s="47">
        <v>2</v>
      </c>
      <c r="C146" s="48">
        <v>3</v>
      </c>
      <c r="D146" s="49">
        <v>4</v>
      </c>
      <c r="E146" s="48">
        <v>5</v>
      </c>
      <c r="F146" s="50"/>
      <c r="G146" s="121"/>
    </row>
    <row r="147" spans="1:9" ht="12.75" customHeight="1">
      <c r="A147" s="12">
        <v>1</v>
      </c>
      <c r="B147" s="163" t="s">
        <v>135</v>
      </c>
      <c r="C147" s="166">
        <v>16014.600000000002</v>
      </c>
      <c r="D147" s="167">
        <v>1291.5</v>
      </c>
      <c r="E147" s="168">
        <f>D147/C147</f>
        <v>0.08064516129032256</v>
      </c>
      <c r="F147" s="74"/>
      <c r="G147" s="100"/>
      <c r="I147" s="112"/>
    </row>
    <row r="148" spans="1:9" ht="12.75" customHeight="1">
      <c r="A148" s="12">
        <v>2</v>
      </c>
      <c r="B148" s="163" t="s">
        <v>136</v>
      </c>
      <c r="C148" s="166">
        <v>3894.8199999999997</v>
      </c>
      <c r="D148" s="167">
        <v>207.52999999999997</v>
      </c>
      <c r="E148" s="168">
        <f aca="true" t="shared" si="23" ref="E148:E153">D148/C148</f>
        <v>0.05328359205303454</v>
      </c>
      <c r="F148" s="74"/>
      <c r="G148" s="100"/>
      <c r="I148" s="112"/>
    </row>
    <row r="149" spans="1:9" ht="12.75" customHeight="1">
      <c r="A149" s="12">
        <v>3</v>
      </c>
      <c r="B149" s="163" t="s">
        <v>137</v>
      </c>
      <c r="C149" s="91">
        <v>2605.3199999999997</v>
      </c>
      <c r="D149" s="167">
        <v>462.8399999999999</v>
      </c>
      <c r="E149" s="168">
        <f t="shared" si="23"/>
        <v>0.1776518815347059</v>
      </c>
      <c r="F149" s="74"/>
      <c r="G149" s="100"/>
      <c r="I149" s="112"/>
    </row>
    <row r="150" spans="1:9" ht="12.75" customHeight="1">
      <c r="A150" s="12">
        <v>4</v>
      </c>
      <c r="B150" s="163" t="s">
        <v>138</v>
      </c>
      <c r="C150" s="166">
        <v>1895.1599999999999</v>
      </c>
      <c r="D150" s="167">
        <v>-32.26000000000022</v>
      </c>
      <c r="E150" s="168">
        <f t="shared" si="23"/>
        <v>-0.017022309461998047</v>
      </c>
      <c r="F150" s="74"/>
      <c r="G150" s="100"/>
      <c r="I150" s="112"/>
    </row>
    <row r="151" spans="1:9" ht="12.75" customHeight="1">
      <c r="A151" s="12">
        <v>5</v>
      </c>
      <c r="B151" s="163" t="s">
        <v>139</v>
      </c>
      <c r="C151" s="166">
        <v>339.18</v>
      </c>
      <c r="D151" s="167">
        <v>55.94999999999999</v>
      </c>
      <c r="E151" s="168">
        <f t="shared" si="23"/>
        <v>0.16495666018043514</v>
      </c>
      <c r="F151" s="74"/>
      <c r="G151" s="100"/>
      <c r="I151" s="112"/>
    </row>
    <row r="152" spans="1:9" ht="12.75" customHeight="1">
      <c r="A152" s="12">
        <v>6</v>
      </c>
      <c r="B152" s="163" t="s">
        <v>140</v>
      </c>
      <c r="C152" s="166">
        <v>51.74</v>
      </c>
      <c r="D152" s="167">
        <v>12.199999999999996</v>
      </c>
      <c r="E152" s="168">
        <f t="shared" si="23"/>
        <v>0.23579435639737137</v>
      </c>
      <c r="F152" s="74"/>
      <c r="G152" s="100"/>
      <c r="I152" s="112"/>
    </row>
    <row r="153" spans="1:9" ht="12.75" customHeight="1">
      <c r="A153" s="30"/>
      <c r="B153" s="1" t="s">
        <v>32</v>
      </c>
      <c r="C153" s="169">
        <v>24800.82</v>
      </c>
      <c r="D153" s="93">
        <v>1997.76</v>
      </c>
      <c r="E153" s="168">
        <f t="shared" si="23"/>
        <v>0.08055217529097829</v>
      </c>
      <c r="F153" s="35"/>
      <c r="G153" s="100"/>
      <c r="I153" s="112"/>
    </row>
    <row r="154" spans="1:6" ht="13.5" customHeight="1">
      <c r="A154" s="3" t="s">
        <v>43</v>
      </c>
      <c r="B154" s="4"/>
      <c r="C154" s="4"/>
      <c r="D154" s="301"/>
      <c r="E154" s="4"/>
      <c r="F154" s="4"/>
    </row>
    <row r="155" spans="1:6" ht="13.5" customHeight="1">
      <c r="A155" s="3"/>
      <c r="B155" s="4"/>
      <c r="C155" s="4"/>
      <c r="D155" s="4"/>
      <c r="E155" s="4"/>
      <c r="F155" s="52" t="s">
        <v>44</v>
      </c>
    </row>
    <row r="156" spans="1:6" ht="29.25" customHeight="1">
      <c r="A156" s="41" t="s">
        <v>42</v>
      </c>
      <c r="B156" s="41" t="s">
        <v>190</v>
      </c>
      <c r="C156" s="41" t="s">
        <v>191</v>
      </c>
      <c r="D156" s="53" t="s">
        <v>45</v>
      </c>
      <c r="E156" s="41" t="s">
        <v>46</v>
      </c>
      <c r="F156" s="41" t="s">
        <v>130</v>
      </c>
    </row>
    <row r="157" spans="1:6" ht="15.75" customHeight="1">
      <c r="A157" s="54">
        <v>24800.82</v>
      </c>
      <c r="B157" s="55">
        <v>2969.96</v>
      </c>
      <c r="C157" s="54">
        <v>22568.25</v>
      </c>
      <c r="D157" s="54">
        <f>B157+C157</f>
        <v>25538.21</v>
      </c>
      <c r="E157" s="56">
        <f>D157/A157</f>
        <v>1.029732484651717</v>
      </c>
      <c r="F157" s="54">
        <f>A157*0.85</f>
        <v>21080.697</v>
      </c>
    </row>
    <row r="158" spans="1:7" ht="13.5" customHeight="1">
      <c r="A158" s="57" t="s">
        <v>155</v>
      </c>
      <c r="B158" s="58"/>
      <c r="C158" s="171"/>
      <c r="D158" s="171"/>
      <c r="E158" s="172"/>
      <c r="F158" s="59"/>
      <c r="G158" s="60"/>
    </row>
    <row r="159" spans="1:7" ht="13.5" customHeight="1">
      <c r="A159" s="4"/>
      <c r="B159" s="4"/>
      <c r="C159" s="4"/>
      <c r="D159" s="4"/>
      <c r="E159" s="4"/>
      <c r="F159" s="4"/>
      <c r="G159" s="4"/>
    </row>
    <row r="160" spans="1:8" ht="13.5" customHeight="1">
      <c r="A160" s="90" t="s">
        <v>192</v>
      </c>
      <c r="B160" s="84"/>
      <c r="C160" s="84"/>
      <c r="D160" s="84"/>
      <c r="E160" s="84"/>
      <c r="F160" s="4"/>
      <c r="G160" s="4"/>
      <c r="H160" s="95" t="s">
        <v>14</v>
      </c>
    </row>
    <row r="161" spans="1:7" ht="13.5" customHeight="1">
      <c r="A161" s="84"/>
      <c r="B161" s="84"/>
      <c r="C161" s="84"/>
      <c r="D161" s="84"/>
      <c r="E161" s="84"/>
      <c r="F161" s="4"/>
      <c r="G161" s="52" t="s">
        <v>44</v>
      </c>
    </row>
    <row r="162" spans="1:7" ht="30" customHeight="1">
      <c r="A162" s="173" t="s">
        <v>26</v>
      </c>
      <c r="B162" s="173" t="s">
        <v>143</v>
      </c>
      <c r="C162" s="173" t="s">
        <v>42</v>
      </c>
      <c r="D162" s="173" t="s">
        <v>193</v>
      </c>
      <c r="E162" s="173" t="s">
        <v>47</v>
      </c>
      <c r="F162" s="61" t="s">
        <v>45</v>
      </c>
      <c r="G162" s="61" t="s">
        <v>46</v>
      </c>
    </row>
    <row r="163" spans="1:7" ht="14.25" customHeight="1">
      <c r="A163" s="173">
        <v>1</v>
      </c>
      <c r="B163" s="173">
        <v>2</v>
      </c>
      <c r="C163" s="173">
        <v>3</v>
      </c>
      <c r="D163" s="173">
        <v>4</v>
      </c>
      <c r="E163" s="173">
        <v>5</v>
      </c>
      <c r="F163" s="61">
        <v>6</v>
      </c>
      <c r="G163" s="26">
        <v>7</v>
      </c>
    </row>
    <row r="164" spans="1:11" ht="12.75" customHeight="1">
      <c r="A164" s="12">
        <v>1</v>
      </c>
      <c r="B164" s="163" t="s">
        <v>135</v>
      </c>
      <c r="C164" s="166">
        <v>16014.600000000002</v>
      </c>
      <c r="D164" s="170">
        <v>1048.61</v>
      </c>
      <c r="E164" s="174">
        <v>14199.830000000002</v>
      </c>
      <c r="F164" s="78">
        <f>D164+E164</f>
        <v>15248.440000000002</v>
      </c>
      <c r="G164" s="175">
        <f>F164/C164</f>
        <v>0.9521586552271053</v>
      </c>
      <c r="I164" s="122"/>
      <c r="J164" s="112"/>
      <c r="K164" s="100"/>
    </row>
    <row r="165" spans="1:11" ht="12.75" customHeight="1">
      <c r="A165" s="12">
        <v>2</v>
      </c>
      <c r="B165" s="163" t="s">
        <v>136</v>
      </c>
      <c r="C165" s="166">
        <v>3894.8199999999997</v>
      </c>
      <c r="D165" s="170">
        <v>391.62</v>
      </c>
      <c r="E165" s="174">
        <v>3893.42</v>
      </c>
      <c r="F165" s="78">
        <f aca="true" t="shared" si="24" ref="F165:F170">D165+E165</f>
        <v>4285.04</v>
      </c>
      <c r="G165" s="175">
        <f aca="true" t="shared" si="25" ref="G165:G170">F165/C165</f>
        <v>1.1001894824407803</v>
      </c>
      <c r="I165" s="122"/>
      <c r="J165" s="112"/>
      <c r="K165" s="100"/>
    </row>
    <row r="166" spans="1:11" ht="12.75" customHeight="1">
      <c r="A166" s="12">
        <v>3</v>
      </c>
      <c r="B166" s="163" t="s">
        <v>137</v>
      </c>
      <c r="C166" s="91">
        <v>2605.3199999999997</v>
      </c>
      <c r="D166" s="170">
        <v>990.28</v>
      </c>
      <c r="E166" s="174">
        <v>2605.3199999999997</v>
      </c>
      <c r="F166" s="78">
        <f t="shared" si="24"/>
        <v>3595.5999999999995</v>
      </c>
      <c r="G166" s="175">
        <f t="shared" si="25"/>
        <v>1.38009918167442</v>
      </c>
      <c r="I166" s="122"/>
      <c r="J166" s="112"/>
      <c r="K166" s="100"/>
    </row>
    <row r="167" spans="1:11" ht="12.75" customHeight="1">
      <c r="A167" s="12">
        <v>4</v>
      </c>
      <c r="B167" s="163" t="s">
        <v>138</v>
      </c>
      <c r="C167" s="166">
        <v>1895.1599999999999</v>
      </c>
      <c r="D167" s="170">
        <v>491.39</v>
      </c>
      <c r="E167" s="174">
        <v>1478.76</v>
      </c>
      <c r="F167" s="78">
        <f t="shared" si="24"/>
        <v>1970.15</v>
      </c>
      <c r="G167" s="175">
        <f t="shared" si="25"/>
        <v>1.0395692184301062</v>
      </c>
      <c r="I167" s="122"/>
      <c r="J167" s="112"/>
      <c r="K167" s="100"/>
    </row>
    <row r="168" spans="1:11" ht="12.75" customHeight="1">
      <c r="A168" s="12">
        <v>5</v>
      </c>
      <c r="B168" s="163" t="s">
        <v>139</v>
      </c>
      <c r="C168" s="166">
        <v>339.18</v>
      </c>
      <c r="D168" s="170">
        <v>41.379999999999995</v>
      </c>
      <c r="E168" s="174">
        <v>339.18</v>
      </c>
      <c r="F168" s="78">
        <f t="shared" si="24"/>
        <v>380.56</v>
      </c>
      <c r="G168" s="175">
        <f t="shared" si="25"/>
        <v>1.1220001179314818</v>
      </c>
      <c r="I168" s="122"/>
      <c r="J168" s="112"/>
      <c r="K168" s="100"/>
    </row>
    <row r="169" spans="1:11" ht="12.75" customHeight="1">
      <c r="A169" s="12">
        <v>6</v>
      </c>
      <c r="B169" s="163" t="s">
        <v>140</v>
      </c>
      <c r="C169" s="166">
        <v>51.74</v>
      </c>
      <c r="D169" s="170">
        <v>6.68</v>
      </c>
      <c r="E169" s="174">
        <v>51.74</v>
      </c>
      <c r="F169" s="78">
        <f t="shared" si="24"/>
        <v>58.42</v>
      </c>
      <c r="G169" s="175">
        <f t="shared" si="25"/>
        <v>1.1291070738306919</v>
      </c>
      <c r="I169" s="122"/>
      <c r="J169" s="112"/>
      <c r="K169" s="100"/>
    </row>
    <row r="170" spans="1:11" ht="12.75" customHeight="1">
      <c r="A170" s="30"/>
      <c r="B170" s="1" t="s">
        <v>32</v>
      </c>
      <c r="C170" s="169">
        <v>24800.82</v>
      </c>
      <c r="D170" s="169">
        <v>2969.96</v>
      </c>
      <c r="E170" s="75">
        <v>22568.25</v>
      </c>
      <c r="F170" s="78">
        <f t="shared" si="24"/>
        <v>25538.21</v>
      </c>
      <c r="G170" s="175">
        <f t="shared" si="25"/>
        <v>1.029732484651717</v>
      </c>
      <c r="H170" s="100"/>
      <c r="I170" s="124"/>
      <c r="J170" s="112"/>
      <c r="K170" s="100"/>
    </row>
    <row r="171" spans="1:5" ht="20.25" customHeight="1">
      <c r="A171" s="133"/>
      <c r="E171" s="112"/>
    </row>
    <row r="172" spans="1:8" ht="14.25">
      <c r="A172" s="3" t="s">
        <v>48</v>
      </c>
      <c r="B172" s="4"/>
      <c r="C172" s="4"/>
      <c r="D172" s="4"/>
      <c r="E172" s="4"/>
      <c r="H172" s="100"/>
    </row>
    <row r="173" spans="1:5" ht="6.75" customHeight="1">
      <c r="A173" s="3"/>
      <c r="B173" s="4"/>
      <c r="C173" s="4"/>
      <c r="D173" s="4"/>
      <c r="E173" s="4"/>
    </row>
    <row r="174" spans="1:5" ht="14.25">
      <c r="A174" s="26" t="s">
        <v>42</v>
      </c>
      <c r="B174" s="26" t="s">
        <v>49</v>
      </c>
      <c r="C174" s="26" t="s">
        <v>50</v>
      </c>
      <c r="D174" s="26" t="s">
        <v>51</v>
      </c>
      <c r="E174" s="26" t="s">
        <v>52</v>
      </c>
    </row>
    <row r="175" spans="1:8" ht="18.75" customHeight="1">
      <c r="A175" s="44">
        <f>C170</f>
        <v>24800.82</v>
      </c>
      <c r="B175" s="44">
        <f>F170</f>
        <v>25538.21</v>
      </c>
      <c r="C175" s="33">
        <f>B175/A175</f>
        <v>1.029732484651717</v>
      </c>
      <c r="D175" s="44">
        <f>D187</f>
        <v>23540.45</v>
      </c>
      <c r="E175" s="33">
        <f>D175/A175</f>
        <v>0.9491803093607389</v>
      </c>
      <c r="G175" s="95" t="s">
        <v>14</v>
      </c>
      <c r="H175" s="95" t="s">
        <v>14</v>
      </c>
    </row>
    <row r="176" spans="1:7" ht="7.5" customHeight="1">
      <c r="A176" s="3"/>
      <c r="B176" s="4"/>
      <c r="C176" s="4"/>
      <c r="D176" s="4"/>
      <c r="E176" s="4"/>
      <c r="G176" s="95" t="s">
        <v>14</v>
      </c>
    </row>
    <row r="177" spans="1:5" ht="14.25">
      <c r="A177" s="3" t="s">
        <v>194</v>
      </c>
      <c r="B177" s="4"/>
      <c r="C177" s="4"/>
      <c r="D177" s="4"/>
      <c r="E177" s="4"/>
    </row>
    <row r="178" spans="1:5" ht="6.75" customHeight="1">
      <c r="A178" s="3"/>
      <c r="B178" s="4"/>
      <c r="C178" s="4"/>
      <c r="D178" s="4"/>
      <c r="E178" s="4"/>
    </row>
    <row r="179" spans="1:5" ht="14.25">
      <c r="A179" s="41" t="s">
        <v>26</v>
      </c>
      <c r="B179" s="41" t="s">
        <v>143</v>
      </c>
      <c r="C179" s="61" t="s">
        <v>42</v>
      </c>
      <c r="D179" s="41" t="s">
        <v>51</v>
      </c>
      <c r="E179" s="11" t="s">
        <v>52</v>
      </c>
    </row>
    <row r="180" spans="1:5" ht="14.25">
      <c r="A180" s="62">
        <v>1</v>
      </c>
      <c r="B180" s="62">
        <v>2</v>
      </c>
      <c r="C180" s="63">
        <v>3</v>
      </c>
      <c r="D180" s="62">
        <v>4</v>
      </c>
      <c r="E180" s="64">
        <v>5</v>
      </c>
    </row>
    <row r="181" spans="1:7" ht="12.75" customHeight="1">
      <c r="A181" s="12">
        <v>1</v>
      </c>
      <c r="B181" s="163" t="s">
        <v>135</v>
      </c>
      <c r="C181" s="166">
        <v>16014.600000000002</v>
      </c>
      <c r="D181" s="167">
        <v>13956.94</v>
      </c>
      <c r="E181" s="168">
        <f>D181/C181</f>
        <v>0.8715134939367826</v>
      </c>
      <c r="F181" s="113"/>
      <c r="G181" s="100"/>
    </row>
    <row r="182" spans="1:7" ht="12.75" customHeight="1">
      <c r="A182" s="12">
        <v>2</v>
      </c>
      <c r="B182" s="163" t="s">
        <v>136</v>
      </c>
      <c r="C182" s="166">
        <v>3894.8199999999997</v>
      </c>
      <c r="D182" s="167">
        <v>4077.51</v>
      </c>
      <c r="E182" s="168">
        <f aca="true" t="shared" si="26" ref="E182:E187">D182/C182</f>
        <v>1.046905890387746</v>
      </c>
      <c r="F182" s="113"/>
      <c r="G182" s="100" t="s">
        <v>14</v>
      </c>
    </row>
    <row r="183" spans="1:7" ht="12.75" customHeight="1">
      <c r="A183" s="12">
        <v>3</v>
      </c>
      <c r="B183" s="163" t="s">
        <v>137</v>
      </c>
      <c r="C183" s="166">
        <v>2605.3199999999997</v>
      </c>
      <c r="D183" s="167">
        <v>3132.76</v>
      </c>
      <c r="E183" s="168">
        <f t="shared" si="26"/>
        <v>1.2024473001397142</v>
      </c>
      <c r="F183" s="113"/>
      <c r="G183" s="100"/>
    </row>
    <row r="184" spans="1:7" ht="12.75" customHeight="1">
      <c r="A184" s="12">
        <v>4</v>
      </c>
      <c r="B184" s="163" t="s">
        <v>138</v>
      </c>
      <c r="C184" s="166">
        <v>1895.1599999999999</v>
      </c>
      <c r="D184" s="167">
        <v>2002.41</v>
      </c>
      <c r="E184" s="168">
        <f t="shared" si="26"/>
        <v>1.0565915278921043</v>
      </c>
      <c r="F184" s="113"/>
      <c r="G184" s="100"/>
    </row>
    <row r="185" spans="1:7" ht="12.75" customHeight="1">
      <c r="A185" s="12">
        <v>5</v>
      </c>
      <c r="B185" s="163" t="s">
        <v>139</v>
      </c>
      <c r="C185" s="166">
        <v>339.18</v>
      </c>
      <c r="D185" s="167">
        <v>324.61</v>
      </c>
      <c r="E185" s="168">
        <f t="shared" si="26"/>
        <v>0.9570434577510467</v>
      </c>
      <c r="F185" s="113"/>
      <c r="G185" s="100"/>
    </row>
    <row r="186" spans="1:7" ht="12.75" customHeight="1">
      <c r="A186" s="12">
        <v>6</v>
      </c>
      <c r="B186" s="163" t="s">
        <v>140</v>
      </c>
      <c r="C186" s="166">
        <v>51.74</v>
      </c>
      <c r="D186" s="167">
        <v>46.22</v>
      </c>
      <c r="E186" s="168">
        <f t="shared" si="26"/>
        <v>0.8933127174333204</v>
      </c>
      <c r="F186" s="113"/>
      <c r="G186" s="100"/>
    </row>
    <row r="187" spans="1:7" ht="12.75" customHeight="1">
      <c r="A187" s="30"/>
      <c r="B187" s="1" t="s">
        <v>32</v>
      </c>
      <c r="C187" s="169">
        <v>24800.82</v>
      </c>
      <c r="D187" s="93">
        <f>SUM(D181:D186)</f>
        <v>23540.45</v>
      </c>
      <c r="E187" s="168">
        <f t="shared" si="26"/>
        <v>0.9491803093607389</v>
      </c>
      <c r="F187" s="108"/>
      <c r="G187" s="100"/>
    </row>
    <row r="188" spans="1:8" ht="14.25" customHeight="1">
      <c r="A188" s="105"/>
      <c r="B188" s="106"/>
      <c r="C188" s="125"/>
      <c r="D188" s="125"/>
      <c r="E188" s="292"/>
      <c r="F188" s="126"/>
      <c r="G188" s="126"/>
      <c r="H188" s="126"/>
    </row>
    <row r="189" spans="1:8" ht="14.25">
      <c r="A189" s="3" t="s">
        <v>128</v>
      </c>
      <c r="B189" s="4"/>
      <c r="C189" s="4"/>
      <c r="D189" s="4"/>
      <c r="F189" s="293"/>
      <c r="G189" s="293"/>
      <c r="H189" s="134"/>
    </row>
    <row r="190" spans="1:8" ht="6.75" customHeight="1">
      <c r="A190" s="3"/>
      <c r="B190" s="4"/>
      <c r="C190" s="4"/>
      <c r="D190" s="4"/>
      <c r="F190" s="126"/>
      <c r="G190" s="126"/>
      <c r="H190" s="126"/>
    </row>
    <row r="191" spans="1:9" ht="28.5">
      <c r="A191" s="65" t="s">
        <v>42</v>
      </c>
      <c r="B191" s="65" t="s">
        <v>124</v>
      </c>
      <c r="C191" s="65" t="s">
        <v>125</v>
      </c>
      <c r="D191" s="65" t="s">
        <v>53</v>
      </c>
      <c r="F191" s="126"/>
      <c r="G191" s="135"/>
      <c r="H191" s="135"/>
      <c r="I191" s="126"/>
    </row>
    <row r="192" spans="1:4" ht="18.75" customHeight="1">
      <c r="A192" s="44">
        <v>694.27</v>
      </c>
      <c r="B192" s="76">
        <v>566.4499999999999</v>
      </c>
      <c r="C192" s="76">
        <v>715.2099999999999</v>
      </c>
      <c r="D192" s="31">
        <f>C192/B192</f>
        <v>1.2626180598464118</v>
      </c>
    </row>
    <row r="193" spans="1:4" ht="7.5" customHeight="1">
      <c r="A193" s="3"/>
      <c r="B193" s="4"/>
      <c r="C193" s="4"/>
      <c r="D193" s="4"/>
    </row>
    <row r="194" spans="1:7" ht="14.25">
      <c r="A194" s="3" t="s">
        <v>127</v>
      </c>
      <c r="B194" s="4"/>
      <c r="C194" s="4"/>
      <c r="D194" s="4"/>
      <c r="E194" s="4"/>
      <c r="F194" s="4"/>
      <c r="G194" s="4"/>
    </row>
    <row r="195" spans="1:7" ht="6.75" customHeight="1">
      <c r="A195" s="3"/>
      <c r="B195" s="4"/>
      <c r="C195" s="4"/>
      <c r="D195" s="4"/>
      <c r="E195" s="4"/>
      <c r="F195" s="4"/>
      <c r="G195" s="4"/>
    </row>
    <row r="196" spans="1:7" ht="33" customHeight="1">
      <c r="A196" s="65" t="s">
        <v>26</v>
      </c>
      <c r="B196" s="65" t="s">
        <v>143</v>
      </c>
      <c r="C196" s="48" t="s">
        <v>42</v>
      </c>
      <c r="D196" s="65" t="s">
        <v>126</v>
      </c>
      <c r="E196" s="65" t="s">
        <v>131</v>
      </c>
      <c r="F196" s="65" t="s">
        <v>54</v>
      </c>
      <c r="G196" s="65" t="s">
        <v>120</v>
      </c>
    </row>
    <row r="197" spans="1:7" ht="14.25">
      <c r="A197" s="66">
        <v>1</v>
      </c>
      <c r="B197" s="66">
        <v>2</v>
      </c>
      <c r="C197" s="67">
        <v>3</v>
      </c>
      <c r="D197" s="66">
        <v>4</v>
      </c>
      <c r="E197" s="68">
        <v>5</v>
      </c>
      <c r="F197" s="67">
        <v>6</v>
      </c>
      <c r="G197" s="66">
        <v>7</v>
      </c>
    </row>
    <row r="198" spans="1:7" ht="12.75" customHeight="1">
      <c r="A198" s="12">
        <v>1</v>
      </c>
      <c r="B198" s="163" t="s">
        <v>135</v>
      </c>
      <c r="C198" s="176">
        <v>354.64831585995637</v>
      </c>
      <c r="D198" s="176">
        <v>356.31</v>
      </c>
      <c r="E198" s="176">
        <v>399.27</v>
      </c>
      <c r="F198" s="177">
        <v>0</v>
      </c>
      <c r="G198" s="31">
        <f aca="true" t="shared" si="27" ref="G198:G203">E198/D198</f>
        <v>1.1205691672981393</v>
      </c>
    </row>
    <row r="199" spans="1:7" ht="12.75" customHeight="1">
      <c r="A199" s="12">
        <v>2</v>
      </c>
      <c r="B199" s="163" t="s">
        <v>136</v>
      </c>
      <c r="C199" s="176">
        <v>140.2102857390559</v>
      </c>
      <c r="D199" s="176">
        <v>97.81</v>
      </c>
      <c r="E199" s="176">
        <v>138.16</v>
      </c>
      <c r="F199" s="177">
        <v>0</v>
      </c>
      <c r="G199" s="31">
        <f t="shared" si="27"/>
        <v>1.4125345056742664</v>
      </c>
    </row>
    <row r="200" spans="1:7" ht="12.75" customHeight="1">
      <c r="A200" s="12">
        <v>3</v>
      </c>
      <c r="B200" s="163" t="s">
        <v>137</v>
      </c>
      <c r="C200" s="176">
        <v>114.28495982178815</v>
      </c>
      <c r="D200" s="176">
        <v>65.48</v>
      </c>
      <c r="E200" s="176">
        <v>93.61</v>
      </c>
      <c r="F200" s="177">
        <v>17.269999999999996</v>
      </c>
      <c r="G200" s="31">
        <f t="shared" si="27"/>
        <v>1.4295968234575442</v>
      </c>
    </row>
    <row r="201" spans="1:7" ht="12.75" customHeight="1">
      <c r="A201" s="12">
        <v>4</v>
      </c>
      <c r="B201" s="163" t="s">
        <v>138</v>
      </c>
      <c r="C201" s="176">
        <v>75.53186528478294</v>
      </c>
      <c r="D201" s="176">
        <v>37.05</v>
      </c>
      <c r="E201" s="176">
        <v>64.57</v>
      </c>
      <c r="F201" s="177">
        <v>0.6000000000000014</v>
      </c>
      <c r="G201" s="31">
        <f t="shared" si="27"/>
        <v>1.7427800269905533</v>
      </c>
    </row>
    <row r="202" spans="1:7" ht="12.75" customHeight="1">
      <c r="A202" s="12">
        <v>5</v>
      </c>
      <c r="B202" s="163" t="s">
        <v>139</v>
      </c>
      <c r="C202" s="176">
        <v>8.31393083653933</v>
      </c>
      <c r="D202" s="176">
        <v>8.5</v>
      </c>
      <c r="E202" s="176">
        <v>17.75</v>
      </c>
      <c r="F202" s="177">
        <v>2.7199999999999998</v>
      </c>
      <c r="G202" s="31">
        <f t="shared" si="27"/>
        <v>2.088235294117647</v>
      </c>
    </row>
    <row r="203" spans="1:7" ht="12.75" customHeight="1">
      <c r="A203" s="12">
        <v>6</v>
      </c>
      <c r="B203" s="163" t="s">
        <v>140</v>
      </c>
      <c r="C203" s="176">
        <v>1.2806424578772846</v>
      </c>
      <c r="D203" s="176">
        <v>1.3</v>
      </c>
      <c r="E203" s="176">
        <v>1.85</v>
      </c>
      <c r="F203" s="177">
        <v>0</v>
      </c>
      <c r="G203" s="31">
        <f t="shared" si="27"/>
        <v>1.4230769230769231</v>
      </c>
    </row>
    <row r="204" spans="1:7" ht="12.75" customHeight="1">
      <c r="A204" s="30"/>
      <c r="B204" s="1" t="s">
        <v>32</v>
      </c>
      <c r="C204" s="76">
        <v>694.27</v>
      </c>
      <c r="D204" s="76">
        <v>566.45</v>
      </c>
      <c r="E204" s="76">
        <v>715.21</v>
      </c>
      <c r="F204" s="77">
        <v>20.589999999999996</v>
      </c>
      <c r="G204" s="33">
        <f>E204/D204</f>
        <v>1.2626180598464118</v>
      </c>
    </row>
    <row r="205" spans="1:7" ht="12.75" customHeight="1">
      <c r="A205" s="3" t="s">
        <v>147</v>
      </c>
      <c r="B205" s="3"/>
      <c r="C205" s="3"/>
      <c r="D205" s="3"/>
      <c r="E205" s="3"/>
      <c r="F205" s="3"/>
      <c r="G205" s="32"/>
    </row>
    <row r="206" spans="1:7" ht="12.75" customHeight="1">
      <c r="A206" s="34"/>
      <c r="B206" s="2"/>
      <c r="C206" s="178"/>
      <c r="D206" s="178"/>
      <c r="E206" s="178"/>
      <c r="F206" s="179"/>
      <c r="G206" s="46" t="s">
        <v>129</v>
      </c>
    </row>
    <row r="207" spans="1:7" ht="46.5" customHeight="1">
      <c r="A207" s="10" t="s">
        <v>26</v>
      </c>
      <c r="B207" s="165" t="s">
        <v>143</v>
      </c>
      <c r="C207" s="165" t="s">
        <v>42</v>
      </c>
      <c r="D207" s="180" t="s">
        <v>195</v>
      </c>
      <c r="E207" s="180" t="s">
        <v>145</v>
      </c>
      <c r="F207" s="180" t="s">
        <v>146</v>
      </c>
      <c r="G207" s="180" t="s">
        <v>196</v>
      </c>
    </row>
    <row r="208" spans="1:7" ht="12.75" customHeight="1">
      <c r="A208" s="181">
        <v>1</v>
      </c>
      <c r="B208" s="182">
        <v>2</v>
      </c>
      <c r="C208" s="182">
        <v>3</v>
      </c>
      <c r="D208" s="182">
        <v>4</v>
      </c>
      <c r="E208" s="182">
        <v>5</v>
      </c>
      <c r="F208" s="182">
        <v>6</v>
      </c>
      <c r="G208" s="182">
        <v>7</v>
      </c>
    </row>
    <row r="209" spans="1:7" ht="12.75" customHeight="1">
      <c r="A209" s="30">
        <v>1</v>
      </c>
      <c r="B209" s="163" t="s">
        <v>135</v>
      </c>
      <c r="C209" s="177">
        <v>354.64831585995637</v>
      </c>
      <c r="D209" s="164">
        <v>0</v>
      </c>
      <c r="E209" s="164">
        <v>436.49</v>
      </c>
      <c r="F209" s="164">
        <f>D209+E209</f>
        <v>436.49</v>
      </c>
      <c r="G209" s="183">
        <v>37.22000000000003</v>
      </c>
    </row>
    <row r="210" spans="1:7" ht="12.75" customHeight="1">
      <c r="A210" s="30">
        <v>2</v>
      </c>
      <c r="B210" s="163" t="s">
        <v>136</v>
      </c>
      <c r="C210" s="177">
        <v>140.2102857390559</v>
      </c>
      <c r="D210" s="164">
        <v>0</v>
      </c>
      <c r="E210" s="164">
        <v>175.3</v>
      </c>
      <c r="F210" s="164">
        <f aca="true" t="shared" si="28" ref="F210:F215">D210+E210</f>
        <v>175.3</v>
      </c>
      <c r="G210" s="183">
        <v>37.140000000000015</v>
      </c>
    </row>
    <row r="211" spans="1:7" ht="12.75" customHeight="1">
      <c r="A211" s="30">
        <v>3</v>
      </c>
      <c r="B211" s="163" t="s">
        <v>137</v>
      </c>
      <c r="C211" s="177">
        <v>114.28495982178815</v>
      </c>
      <c r="D211" s="164">
        <v>0</v>
      </c>
      <c r="E211" s="164">
        <v>150.34</v>
      </c>
      <c r="F211" s="164">
        <f t="shared" si="28"/>
        <v>150.34</v>
      </c>
      <c r="G211" s="183">
        <v>56.730000000000004</v>
      </c>
    </row>
    <row r="212" spans="1:7" ht="12.75" customHeight="1">
      <c r="A212" s="30">
        <v>4</v>
      </c>
      <c r="B212" s="163" t="s">
        <v>138</v>
      </c>
      <c r="C212" s="177">
        <v>75.53186528478294</v>
      </c>
      <c r="D212" s="164">
        <v>0</v>
      </c>
      <c r="E212" s="164">
        <v>93.15</v>
      </c>
      <c r="F212" s="164">
        <f t="shared" si="28"/>
        <v>93.15</v>
      </c>
      <c r="G212" s="183">
        <v>28.580000000000013</v>
      </c>
    </row>
    <row r="213" spans="1:7" ht="12.75" customHeight="1">
      <c r="A213" s="30">
        <v>5</v>
      </c>
      <c r="B213" s="163" t="s">
        <v>139</v>
      </c>
      <c r="C213" s="177">
        <v>8.31393083653933</v>
      </c>
      <c r="D213" s="164">
        <v>0</v>
      </c>
      <c r="E213" s="164">
        <v>17.92</v>
      </c>
      <c r="F213" s="164">
        <f t="shared" si="28"/>
        <v>17.92</v>
      </c>
      <c r="G213" s="183">
        <v>0.1700000000000017</v>
      </c>
    </row>
    <row r="214" spans="1:7" ht="12.75" customHeight="1">
      <c r="A214" s="30">
        <v>6</v>
      </c>
      <c r="B214" s="163" t="s">
        <v>140</v>
      </c>
      <c r="C214" s="177">
        <v>1.2806424578772846</v>
      </c>
      <c r="D214" s="164">
        <v>0</v>
      </c>
      <c r="E214" s="164">
        <v>3.39</v>
      </c>
      <c r="F214" s="164">
        <f t="shared" si="28"/>
        <v>3.39</v>
      </c>
      <c r="G214" s="183">
        <v>1.54</v>
      </c>
    </row>
    <row r="215" spans="1:7" ht="12.75" customHeight="1">
      <c r="A215" s="30"/>
      <c r="B215" s="184" t="s">
        <v>32</v>
      </c>
      <c r="C215" s="185">
        <v>694.27</v>
      </c>
      <c r="D215" s="165">
        <v>0</v>
      </c>
      <c r="E215" s="165">
        <v>876.59</v>
      </c>
      <c r="F215" s="165">
        <f t="shared" si="28"/>
        <v>876.59</v>
      </c>
      <c r="G215" s="186">
        <v>161.38</v>
      </c>
    </row>
    <row r="216" spans="1:7" ht="12.75" customHeight="1">
      <c r="A216" s="105"/>
      <c r="B216" s="106"/>
      <c r="C216" s="136"/>
      <c r="D216" s="136"/>
      <c r="E216" s="136"/>
      <c r="F216" s="137"/>
      <c r="G216" s="104"/>
    </row>
    <row r="217" spans="1:7" ht="12.75" customHeight="1">
      <c r="A217" s="105"/>
      <c r="B217" s="106"/>
      <c r="C217" s="136"/>
      <c r="D217" s="136"/>
      <c r="E217" s="136"/>
      <c r="F217" s="137"/>
      <c r="G217" s="104"/>
    </row>
    <row r="218" spans="1:6" ht="14.25">
      <c r="A218" s="3" t="s">
        <v>55</v>
      </c>
      <c r="B218" s="4"/>
      <c r="C218" s="4"/>
      <c r="D218" s="4"/>
      <c r="E218" s="4"/>
      <c r="F218" s="138"/>
    </row>
    <row r="219" spans="1:6" ht="14.25">
      <c r="A219" s="3"/>
      <c r="B219" s="4"/>
      <c r="C219" s="4"/>
      <c r="D219" s="4"/>
      <c r="E219" s="4"/>
      <c r="F219" s="138"/>
    </row>
    <row r="220" spans="1:6" ht="14.25">
      <c r="A220" s="187" t="s">
        <v>61</v>
      </c>
      <c r="B220" s="188"/>
      <c r="C220" s="188"/>
      <c r="D220" s="188"/>
      <c r="E220" s="189"/>
      <c r="F220" s="139"/>
    </row>
    <row r="221" spans="1:6" ht="9" customHeight="1">
      <c r="A221" s="188"/>
      <c r="B221" s="188"/>
      <c r="C221" s="188"/>
      <c r="D221" s="188"/>
      <c r="E221" s="189"/>
      <c r="F221" s="139"/>
    </row>
    <row r="222" spans="1:7" ht="11.25" customHeight="1">
      <c r="A222" s="3" t="s">
        <v>220</v>
      </c>
      <c r="B222" s="40"/>
      <c r="C222" s="45"/>
      <c r="D222" s="40"/>
      <c r="E222" s="40"/>
      <c r="F222" s="116"/>
      <c r="G222" s="116"/>
    </row>
    <row r="223" spans="1:7" ht="6.75" customHeight="1">
      <c r="A223" s="3"/>
      <c r="B223" s="40"/>
      <c r="C223" s="45"/>
      <c r="D223" s="40"/>
      <c r="E223" s="40"/>
      <c r="F223" s="116"/>
      <c r="G223" s="116"/>
    </row>
    <row r="224" spans="1:5" ht="14.25">
      <c r="A224" s="40"/>
      <c r="B224" s="40"/>
      <c r="C224" s="40"/>
      <c r="D224" s="40"/>
      <c r="E224" s="46" t="s">
        <v>129</v>
      </c>
    </row>
    <row r="225" spans="1:9" ht="45" customHeight="1">
      <c r="A225" s="47" t="s">
        <v>41</v>
      </c>
      <c r="B225" s="47" t="s">
        <v>144</v>
      </c>
      <c r="C225" s="49" t="s">
        <v>197</v>
      </c>
      <c r="D225" s="49" t="s">
        <v>198</v>
      </c>
      <c r="E225" s="48" t="s">
        <v>199</v>
      </c>
      <c r="F225" s="120"/>
      <c r="G225" s="121"/>
      <c r="I225" s="100"/>
    </row>
    <row r="226" spans="1:7" ht="14.25" customHeight="1">
      <c r="A226" s="47">
        <v>1</v>
      </c>
      <c r="B226" s="47">
        <v>2</v>
      </c>
      <c r="C226" s="49">
        <v>3</v>
      </c>
      <c r="D226" s="49">
        <v>4</v>
      </c>
      <c r="E226" s="48">
        <v>5</v>
      </c>
      <c r="F226" s="120"/>
      <c r="G226" s="121"/>
    </row>
    <row r="227" spans="1:7" ht="12.75" customHeight="1">
      <c r="A227" s="12">
        <v>1</v>
      </c>
      <c r="B227" s="163" t="s">
        <v>135</v>
      </c>
      <c r="C227" s="190">
        <v>6943.879110343449</v>
      </c>
      <c r="D227" s="191">
        <v>86.75999999999999</v>
      </c>
      <c r="E227" s="192">
        <f aca="true" t="shared" si="29" ref="E227:E233">D227/C227</f>
        <v>0.012494457150148857</v>
      </c>
      <c r="F227" s="113"/>
      <c r="G227" s="100"/>
    </row>
    <row r="228" spans="1:7" ht="12.75" customHeight="1">
      <c r="A228" s="12">
        <v>2</v>
      </c>
      <c r="B228" s="163" t="s">
        <v>136</v>
      </c>
      <c r="C228" s="190">
        <v>1851.4564274809322</v>
      </c>
      <c r="D228" s="191">
        <v>0</v>
      </c>
      <c r="E228" s="192">
        <f t="shared" si="29"/>
        <v>0</v>
      </c>
      <c r="F228" s="113"/>
      <c r="G228" s="100"/>
    </row>
    <row r="229" spans="1:7" ht="12.75" customHeight="1">
      <c r="A229" s="12">
        <v>3</v>
      </c>
      <c r="B229" s="163" t="s">
        <v>137</v>
      </c>
      <c r="C229" s="190">
        <v>1509.1162699735507</v>
      </c>
      <c r="D229" s="191">
        <v>0</v>
      </c>
      <c r="E229" s="192">
        <f t="shared" si="29"/>
        <v>0</v>
      </c>
      <c r="F229" s="113"/>
      <c r="G229" s="100"/>
    </row>
    <row r="230" spans="1:7" ht="12.75" customHeight="1">
      <c r="A230" s="12">
        <v>4</v>
      </c>
      <c r="B230" s="163" t="s">
        <v>138</v>
      </c>
      <c r="C230" s="190">
        <v>997.387293835187</v>
      </c>
      <c r="D230" s="191">
        <v>0</v>
      </c>
      <c r="E230" s="192">
        <f t="shared" si="29"/>
        <v>0</v>
      </c>
      <c r="F230" s="113"/>
      <c r="G230" s="100"/>
    </row>
    <row r="231" spans="1:7" ht="12.75" customHeight="1">
      <c r="A231" s="12">
        <v>5</v>
      </c>
      <c r="B231" s="163" t="s">
        <v>139</v>
      </c>
      <c r="C231" s="190">
        <v>132.67059894351945</v>
      </c>
      <c r="D231" s="191">
        <v>0</v>
      </c>
      <c r="E231" s="192">
        <f t="shared" si="29"/>
        <v>0</v>
      </c>
      <c r="F231" s="113"/>
      <c r="G231" s="100"/>
    </row>
    <row r="232" spans="1:7" ht="12.75" customHeight="1">
      <c r="A232" s="12">
        <v>6</v>
      </c>
      <c r="B232" s="163" t="s">
        <v>140</v>
      </c>
      <c r="C232" s="190">
        <v>19.92029942336269</v>
      </c>
      <c r="D232" s="191">
        <v>0</v>
      </c>
      <c r="E232" s="192">
        <f t="shared" si="29"/>
        <v>0</v>
      </c>
      <c r="F232" s="113"/>
      <c r="G232" s="100"/>
    </row>
    <row r="233" spans="1:7" ht="12.75" customHeight="1">
      <c r="A233" s="30"/>
      <c r="B233" s="1" t="s">
        <v>32</v>
      </c>
      <c r="C233" s="193">
        <v>11454.43</v>
      </c>
      <c r="D233" s="193">
        <v>86.76</v>
      </c>
      <c r="E233" s="192">
        <f t="shared" si="29"/>
        <v>0.007574362059046151</v>
      </c>
      <c r="F233" s="108"/>
      <c r="G233" s="100"/>
    </row>
    <row r="234" spans="1:7" ht="14.25">
      <c r="A234" s="140"/>
      <c r="B234" s="128"/>
      <c r="C234" s="141"/>
      <c r="D234" s="141"/>
      <c r="E234" s="142"/>
      <c r="F234" s="131"/>
      <c r="G234" s="143"/>
    </row>
    <row r="235" spans="1:7" ht="14.25">
      <c r="A235" s="3" t="s">
        <v>200</v>
      </c>
      <c r="B235" s="40"/>
      <c r="C235" s="45"/>
      <c r="D235" s="40"/>
      <c r="E235" s="40"/>
      <c r="F235" s="116"/>
      <c r="G235" s="143"/>
    </row>
    <row r="236" spans="1:5" ht="14.25">
      <c r="A236" s="40"/>
      <c r="B236" s="40"/>
      <c r="C236" s="40"/>
      <c r="D236" s="40"/>
      <c r="E236" s="46" t="s">
        <v>129</v>
      </c>
    </row>
    <row r="237" spans="1:7" ht="51" customHeight="1">
      <c r="A237" s="194" t="s">
        <v>41</v>
      </c>
      <c r="B237" s="194" t="s">
        <v>144</v>
      </c>
      <c r="C237" s="195" t="s">
        <v>201</v>
      </c>
      <c r="D237" s="195" t="s">
        <v>196</v>
      </c>
      <c r="E237" s="195" t="s">
        <v>189</v>
      </c>
      <c r="F237" s="120"/>
      <c r="G237" s="121"/>
    </row>
    <row r="238" spans="1:7" ht="18" customHeight="1">
      <c r="A238" s="47">
        <v>1</v>
      </c>
      <c r="B238" s="47">
        <v>2</v>
      </c>
      <c r="C238" s="48">
        <v>3</v>
      </c>
      <c r="D238" s="48">
        <v>4</v>
      </c>
      <c r="E238" s="48">
        <v>5</v>
      </c>
      <c r="F238" s="120"/>
      <c r="G238" s="121"/>
    </row>
    <row r="239" spans="1:7" ht="12.75" customHeight="1">
      <c r="A239" s="12">
        <v>1</v>
      </c>
      <c r="B239" s="163" t="s">
        <v>135</v>
      </c>
      <c r="C239" s="190">
        <v>6943.879110343449</v>
      </c>
      <c r="D239" s="191">
        <v>1993.6000000000001</v>
      </c>
      <c r="E239" s="192">
        <f aca="true" t="shared" si="30" ref="E239:E245">D239/C239</f>
        <v>0.2871017724128258</v>
      </c>
      <c r="F239" s="113"/>
      <c r="G239" s="100"/>
    </row>
    <row r="240" spans="1:7" ht="12.75" customHeight="1">
      <c r="A240" s="12">
        <v>2</v>
      </c>
      <c r="B240" s="163" t="s">
        <v>136</v>
      </c>
      <c r="C240" s="190">
        <v>1851.4564274809322</v>
      </c>
      <c r="D240" s="191">
        <v>0</v>
      </c>
      <c r="E240" s="192">
        <f t="shared" si="30"/>
        <v>0</v>
      </c>
      <c r="F240" s="113"/>
      <c r="G240" s="100"/>
    </row>
    <row r="241" spans="1:7" ht="12.75" customHeight="1">
      <c r="A241" s="12">
        <v>3</v>
      </c>
      <c r="B241" s="163" t="s">
        <v>137</v>
      </c>
      <c r="C241" s="190">
        <v>1509.1162699735507</v>
      </c>
      <c r="D241" s="191">
        <v>0</v>
      </c>
      <c r="E241" s="192">
        <f t="shared" si="30"/>
        <v>0</v>
      </c>
      <c r="F241" s="113"/>
      <c r="G241" s="100"/>
    </row>
    <row r="242" spans="1:7" ht="12.75" customHeight="1">
      <c r="A242" s="12">
        <v>4</v>
      </c>
      <c r="B242" s="163" t="s">
        <v>138</v>
      </c>
      <c r="C242" s="190">
        <v>997.387293835187</v>
      </c>
      <c r="D242" s="191">
        <v>0</v>
      </c>
      <c r="E242" s="192">
        <f t="shared" si="30"/>
        <v>0</v>
      </c>
      <c r="F242" s="113"/>
      <c r="G242" s="100"/>
    </row>
    <row r="243" spans="1:7" ht="12.75" customHeight="1">
      <c r="A243" s="12">
        <v>5</v>
      </c>
      <c r="B243" s="163" t="s">
        <v>139</v>
      </c>
      <c r="C243" s="190">
        <v>132.67059894351945</v>
      </c>
      <c r="D243" s="191">
        <v>0</v>
      </c>
      <c r="E243" s="192">
        <f t="shared" si="30"/>
        <v>0</v>
      </c>
      <c r="F243" s="113"/>
      <c r="G243" s="100"/>
    </row>
    <row r="244" spans="1:7" ht="12.75" customHeight="1">
      <c r="A244" s="12">
        <v>6</v>
      </c>
      <c r="B244" s="163" t="s">
        <v>140</v>
      </c>
      <c r="C244" s="190">
        <v>19.92029942336269</v>
      </c>
      <c r="D244" s="191">
        <v>0</v>
      </c>
      <c r="E244" s="192">
        <f t="shared" si="30"/>
        <v>0</v>
      </c>
      <c r="F244" s="113"/>
      <c r="G244" s="100"/>
    </row>
    <row r="245" spans="1:7" ht="12.75" customHeight="1">
      <c r="A245" s="30"/>
      <c r="B245" s="1" t="s">
        <v>32</v>
      </c>
      <c r="C245" s="193">
        <v>11454.43</v>
      </c>
      <c r="D245" s="191">
        <v>1993.6000000000001</v>
      </c>
      <c r="E245" s="192">
        <f t="shared" si="30"/>
        <v>0.17404619871962201</v>
      </c>
      <c r="F245" s="108"/>
      <c r="G245" s="100"/>
    </row>
    <row r="246" spans="1:7" ht="24.75" customHeight="1">
      <c r="A246" s="39" t="s">
        <v>62</v>
      </c>
      <c r="B246" s="40"/>
      <c r="C246" s="40"/>
      <c r="D246" s="40"/>
      <c r="E246" s="40"/>
      <c r="F246" s="40"/>
      <c r="G246" s="116"/>
    </row>
    <row r="247" spans="1:6" ht="21" customHeight="1">
      <c r="A247" s="4"/>
      <c r="B247" s="4"/>
      <c r="C247" s="4"/>
      <c r="D247" s="4"/>
      <c r="E247" s="4"/>
      <c r="F247" s="4"/>
    </row>
    <row r="248" spans="1:6" ht="28.5">
      <c r="A248" s="65" t="s">
        <v>42</v>
      </c>
      <c r="B248" s="65" t="s">
        <v>202</v>
      </c>
      <c r="C248" s="65" t="s">
        <v>63</v>
      </c>
      <c r="D248" s="48" t="s">
        <v>45</v>
      </c>
      <c r="E248" s="65" t="s">
        <v>46</v>
      </c>
      <c r="F248" s="65" t="s">
        <v>130</v>
      </c>
    </row>
    <row r="249" spans="1:6" ht="14.25">
      <c r="A249" s="54">
        <f>C245</f>
        <v>11454.43</v>
      </c>
      <c r="B249" s="54">
        <v>86.76</v>
      </c>
      <c r="C249" s="54">
        <v>13909.17</v>
      </c>
      <c r="D249" s="54">
        <f>B249+C249</f>
        <v>13995.93</v>
      </c>
      <c r="E249" s="56">
        <f>D249/A249</f>
        <v>1.2218792205286513</v>
      </c>
      <c r="F249" s="54">
        <f>A249*85/100</f>
        <v>9736.265500000001</v>
      </c>
    </row>
    <row r="250" spans="1:7" ht="14.25">
      <c r="A250" s="302"/>
      <c r="B250" s="58"/>
      <c r="C250" s="171"/>
      <c r="D250" s="171"/>
      <c r="E250" s="172"/>
      <c r="F250" s="59"/>
      <c r="G250" s="60"/>
    </row>
    <row r="251" spans="1:7" ht="14.25">
      <c r="A251" s="3" t="s">
        <v>221</v>
      </c>
      <c r="B251" s="40"/>
      <c r="C251" s="45"/>
      <c r="D251" s="40"/>
      <c r="E251" s="40"/>
      <c r="F251" s="40"/>
      <c r="G251" s="40"/>
    </row>
    <row r="252" spans="1:7" ht="14.25">
      <c r="A252" s="40"/>
      <c r="B252" s="40"/>
      <c r="C252" s="40"/>
      <c r="D252" s="40"/>
      <c r="E252" s="40"/>
      <c r="F252" s="40"/>
      <c r="G252" s="46" t="s">
        <v>129</v>
      </c>
    </row>
    <row r="253" spans="1:7" ht="62.25" customHeight="1">
      <c r="A253" s="47" t="s">
        <v>41</v>
      </c>
      <c r="B253" s="47" t="s">
        <v>144</v>
      </c>
      <c r="C253" s="48" t="s">
        <v>203</v>
      </c>
      <c r="D253" s="48" t="s">
        <v>204</v>
      </c>
      <c r="E253" s="48" t="s">
        <v>64</v>
      </c>
      <c r="F253" s="48" t="s">
        <v>65</v>
      </c>
      <c r="G253" s="65" t="s">
        <v>66</v>
      </c>
    </row>
    <row r="254" spans="1:7" ht="13.5" customHeight="1">
      <c r="A254" s="47">
        <v>1</v>
      </c>
      <c r="B254" s="47">
        <v>2</v>
      </c>
      <c r="C254" s="48">
        <v>3</v>
      </c>
      <c r="D254" s="48">
        <v>4</v>
      </c>
      <c r="E254" s="48">
        <v>5</v>
      </c>
      <c r="F254" s="48">
        <v>6</v>
      </c>
      <c r="G254" s="65">
        <v>7</v>
      </c>
    </row>
    <row r="255" spans="1:7" ht="12.75" customHeight="1">
      <c r="A255" s="12">
        <v>1</v>
      </c>
      <c r="B255" s="163" t="s">
        <v>135</v>
      </c>
      <c r="C255" s="177">
        <v>6943.879110343449</v>
      </c>
      <c r="D255" s="211">
        <v>86.75999999999999</v>
      </c>
      <c r="E255" s="211">
        <v>8453.44</v>
      </c>
      <c r="F255" s="207">
        <f>E255+D255</f>
        <v>8540.2</v>
      </c>
      <c r="G255" s="196">
        <f>F255/C255</f>
        <v>1.2298889229333942</v>
      </c>
    </row>
    <row r="256" spans="1:7" ht="12.75" customHeight="1">
      <c r="A256" s="12">
        <v>2</v>
      </c>
      <c r="B256" s="163" t="s">
        <v>136</v>
      </c>
      <c r="C256" s="177">
        <v>1851.4564274809322</v>
      </c>
      <c r="D256" s="211">
        <v>0</v>
      </c>
      <c r="E256" s="211">
        <v>2086.4700000000003</v>
      </c>
      <c r="F256" s="207">
        <f aca="true" t="shared" si="31" ref="F256:F261">E256+D256</f>
        <v>2086.4700000000003</v>
      </c>
      <c r="G256" s="196">
        <f aca="true" t="shared" si="32" ref="G256:G261">F256/C256</f>
        <v>1.1269344333632656</v>
      </c>
    </row>
    <row r="257" spans="1:7" ht="12.75" customHeight="1">
      <c r="A257" s="12">
        <v>3</v>
      </c>
      <c r="B257" s="163" t="s">
        <v>137</v>
      </c>
      <c r="C257" s="177">
        <v>1509.1162699735507</v>
      </c>
      <c r="D257" s="211">
        <v>0</v>
      </c>
      <c r="E257" s="211">
        <v>1832.35</v>
      </c>
      <c r="F257" s="207">
        <f t="shared" si="31"/>
        <v>1832.35</v>
      </c>
      <c r="G257" s="196">
        <f t="shared" si="32"/>
        <v>1.214187426414874</v>
      </c>
    </row>
    <row r="258" spans="1:7" ht="12.75" customHeight="1">
      <c r="A258" s="12">
        <v>4</v>
      </c>
      <c r="B258" s="163" t="s">
        <v>138</v>
      </c>
      <c r="C258" s="177">
        <v>997.387293835187</v>
      </c>
      <c r="D258" s="211">
        <v>0</v>
      </c>
      <c r="E258" s="211">
        <v>1164.31</v>
      </c>
      <c r="F258" s="207">
        <f t="shared" si="31"/>
        <v>1164.31</v>
      </c>
      <c r="G258" s="196">
        <f t="shared" si="32"/>
        <v>1.1673599685864817</v>
      </c>
    </row>
    <row r="259" spans="1:7" ht="12.75" customHeight="1">
      <c r="A259" s="12">
        <v>5</v>
      </c>
      <c r="B259" s="163" t="s">
        <v>139</v>
      </c>
      <c r="C259" s="177">
        <v>132.67059894351945</v>
      </c>
      <c r="D259" s="211">
        <v>0</v>
      </c>
      <c r="E259" s="211">
        <v>219.51999999999998</v>
      </c>
      <c r="F259" s="207">
        <f t="shared" si="31"/>
        <v>219.51999999999998</v>
      </c>
      <c r="G259" s="196">
        <f t="shared" si="32"/>
        <v>1.6546243233095983</v>
      </c>
    </row>
    <row r="260" spans="1:7" ht="12.75" customHeight="1">
      <c r="A260" s="12">
        <v>6</v>
      </c>
      <c r="B260" s="163" t="s">
        <v>140</v>
      </c>
      <c r="C260" s="177">
        <v>19.92029942336269</v>
      </c>
      <c r="D260" s="211">
        <v>0</v>
      </c>
      <c r="E260" s="211">
        <v>153.07999999999998</v>
      </c>
      <c r="F260" s="207">
        <f t="shared" si="31"/>
        <v>153.07999999999998</v>
      </c>
      <c r="G260" s="196">
        <f t="shared" si="32"/>
        <v>7.684623445994316</v>
      </c>
    </row>
    <row r="261" spans="1:7" ht="12.75" customHeight="1">
      <c r="A261" s="30"/>
      <c r="B261" s="1" t="s">
        <v>32</v>
      </c>
      <c r="C261" s="77">
        <v>11454.43</v>
      </c>
      <c r="D261" s="77">
        <v>86.76</v>
      </c>
      <c r="E261" s="77">
        <v>13909.17</v>
      </c>
      <c r="F261" s="303">
        <f t="shared" si="31"/>
        <v>13995.93</v>
      </c>
      <c r="G261" s="197">
        <f t="shared" si="32"/>
        <v>1.2218792205286513</v>
      </c>
    </row>
    <row r="262" spans="1:7" ht="14.25" customHeight="1">
      <c r="A262" s="144"/>
      <c r="B262" s="128"/>
      <c r="C262" s="129"/>
      <c r="D262" s="129"/>
      <c r="E262" s="130"/>
      <c r="F262" s="131"/>
      <c r="G262" s="132"/>
    </row>
    <row r="263" spans="1:8" ht="14.25">
      <c r="A263" s="39" t="s">
        <v>67</v>
      </c>
      <c r="B263" s="40"/>
      <c r="C263" s="45"/>
      <c r="D263" s="40"/>
      <c r="E263" s="40"/>
      <c r="F263" s="116"/>
      <c r="G263" s="116"/>
      <c r="H263" s="116" t="s">
        <v>14</v>
      </c>
    </row>
    <row r="264" spans="1:8" ht="2.25" customHeight="1">
      <c r="A264" s="40"/>
      <c r="B264" s="40"/>
      <c r="C264" s="45"/>
      <c r="D264" s="40"/>
      <c r="E264" s="40"/>
      <c r="F264" s="116"/>
      <c r="G264" s="116"/>
      <c r="H264" s="116"/>
    </row>
    <row r="265" spans="1:5" ht="14.25">
      <c r="A265" s="198" t="s">
        <v>42</v>
      </c>
      <c r="B265" s="198" t="s">
        <v>68</v>
      </c>
      <c r="C265" s="198" t="s">
        <v>69</v>
      </c>
      <c r="D265" s="198" t="s">
        <v>51</v>
      </c>
      <c r="E265" s="198" t="s">
        <v>52</v>
      </c>
    </row>
    <row r="266" spans="1:5" ht="17.25" customHeight="1">
      <c r="A266" s="44">
        <f>C261</f>
        <v>11454.43</v>
      </c>
      <c r="B266" s="44">
        <v>13909.17</v>
      </c>
      <c r="C266" s="31">
        <f>B266/A266</f>
        <v>1.2143048584696052</v>
      </c>
      <c r="D266" s="44">
        <f>D278</f>
        <v>12002.33</v>
      </c>
      <c r="E266" s="199">
        <f>D266/A266</f>
        <v>1.0478330218090293</v>
      </c>
    </row>
    <row r="267" spans="1:5" ht="17.25" customHeight="1">
      <c r="A267" s="51"/>
      <c r="B267" s="51"/>
      <c r="C267" s="35"/>
      <c r="D267" s="51"/>
      <c r="E267" s="200"/>
    </row>
    <row r="268" spans="1:5" ht="17.25" customHeight="1">
      <c r="A268" s="3" t="s">
        <v>222</v>
      </c>
      <c r="B268" s="4"/>
      <c r="C268" s="4"/>
      <c r="D268" s="4"/>
      <c r="E268" s="4"/>
    </row>
    <row r="269" spans="1:8" ht="15" customHeight="1">
      <c r="A269" s="40"/>
      <c r="B269" s="40"/>
      <c r="C269" s="40"/>
      <c r="D269" s="40"/>
      <c r="E269" s="46" t="s">
        <v>129</v>
      </c>
      <c r="F269" s="116"/>
      <c r="G269" s="116"/>
      <c r="H269" s="116"/>
    </row>
    <row r="270" spans="1:5" ht="42.75">
      <c r="A270" s="48" t="s">
        <v>41</v>
      </c>
      <c r="B270" s="48" t="s">
        <v>144</v>
      </c>
      <c r="C270" s="48" t="s">
        <v>223</v>
      </c>
      <c r="D270" s="48" t="s">
        <v>70</v>
      </c>
      <c r="E270" s="48" t="s">
        <v>71</v>
      </c>
    </row>
    <row r="271" spans="1:8" ht="18.75" customHeight="1">
      <c r="A271" s="63">
        <v>1</v>
      </c>
      <c r="B271" s="63">
        <v>2</v>
      </c>
      <c r="C271" s="63">
        <v>3</v>
      </c>
      <c r="D271" s="63">
        <v>4</v>
      </c>
      <c r="E271" s="63">
        <v>5</v>
      </c>
      <c r="F271" s="294"/>
      <c r="G271" s="116"/>
      <c r="H271" s="116"/>
    </row>
    <row r="272" spans="1:7" ht="12.75" customHeight="1">
      <c r="A272" s="12">
        <v>1</v>
      </c>
      <c r="B272" s="163" t="s">
        <v>135</v>
      </c>
      <c r="C272" s="177">
        <v>6943.879110343449</v>
      </c>
      <c r="D272" s="211">
        <v>6546.6</v>
      </c>
      <c r="E272" s="192">
        <f>D272/C272</f>
        <v>0.9427871505205685</v>
      </c>
      <c r="F272" s="113"/>
      <c r="G272" s="100"/>
    </row>
    <row r="273" spans="1:7" ht="12.75" customHeight="1">
      <c r="A273" s="12">
        <v>2</v>
      </c>
      <c r="B273" s="163" t="s">
        <v>136</v>
      </c>
      <c r="C273" s="177">
        <v>1851.4564274809322</v>
      </c>
      <c r="D273" s="211">
        <v>2086.4700000000003</v>
      </c>
      <c r="E273" s="192">
        <f aca="true" t="shared" si="33" ref="E273:E278">D273/C273</f>
        <v>1.1269344333632656</v>
      </c>
      <c r="F273" s="113"/>
      <c r="G273" s="100"/>
    </row>
    <row r="274" spans="1:7" ht="12.75" customHeight="1">
      <c r="A274" s="12">
        <v>3</v>
      </c>
      <c r="B274" s="163" t="s">
        <v>137</v>
      </c>
      <c r="C274" s="177">
        <v>1509.1162699735507</v>
      </c>
      <c r="D274" s="211">
        <v>1832.35</v>
      </c>
      <c r="E274" s="192">
        <f t="shared" si="33"/>
        <v>1.214187426414874</v>
      </c>
      <c r="F274" s="113"/>
      <c r="G274" s="100"/>
    </row>
    <row r="275" spans="1:8" ht="12.75" customHeight="1">
      <c r="A275" s="12">
        <v>4</v>
      </c>
      <c r="B275" s="163" t="s">
        <v>138</v>
      </c>
      <c r="C275" s="177">
        <v>997.387293835187</v>
      </c>
      <c r="D275" s="211">
        <v>1164.31</v>
      </c>
      <c r="E275" s="192">
        <f t="shared" si="33"/>
        <v>1.1673599685864817</v>
      </c>
      <c r="F275" s="113"/>
      <c r="G275" s="100"/>
      <c r="H275" s="95" t="s">
        <v>14</v>
      </c>
    </row>
    <row r="276" spans="1:7" ht="12.75" customHeight="1">
      <c r="A276" s="12">
        <v>5</v>
      </c>
      <c r="B276" s="163" t="s">
        <v>139</v>
      </c>
      <c r="C276" s="177">
        <v>132.67059894351945</v>
      </c>
      <c r="D276" s="211">
        <v>219.51999999999998</v>
      </c>
      <c r="E276" s="192">
        <f t="shared" si="33"/>
        <v>1.6546243233095983</v>
      </c>
      <c r="F276" s="113"/>
      <c r="G276" s="100"/>
    </row>
    <row r="277" spans="1:7" ht="12.75" customHeight="1">
      <c r="A277" s="12">
        <v>6</v>
      </c>
      <c r="B277" s="163" t="s">
        <v>140</v>
      </c>
      <c r="C277" s="177">
        <v>19.92029942336269</v>
      </c>
      <c r="D277" s="211">
        <v>153.07999999999998</v>
      </c>
      <c r="E277" s="192">
        <f t="shared" si="33"/>
        <v>7.684623445994316</v>
      </c>
      <c r="F277" s="113"/>
      <c r="G277" s="100"/>
    </row>
    <row r="278" spans="1:7" ht="12.75" customHeight="1">
      <c r="A278" s="30"/>
      <c r="B278" s="1" t="s">
        <v>32</v>
      </c>
      <c r="C278" s="77">
        <v>11454.43</v>
      </c>
      <c r="D278" s="202">
        <v>12002.33</v>
      </c>
      <c r="E278" s="192">
        <f t="shared" si="33"/>
        <v>1.0478330218090293</v>
      </c>
      <c r="F278" s="108"/>
      <c r="G278" s="100"/>
    </row>
    <row r="279" spans="1:8" ht="23.25" customHeight="1">
      <c r="A279" s="39" t="s">
        <v>224</v>
      </c>
      <c r="B279" s="40"/>
      <c r="C279" s="40"/>
      <c r="D279" s="40"/>
      <c r="E279" s="40"/>
      <c r="F279" s="40"/>
      <c r="G279" s="116"/>
      <c r="H279" s="116"/>
    </row>
    <row r="280" spans="1:8" ht="14.25">
      <c r="A280" s="39"/>
      <c r="B280" s="40"/>
      <c r="C280" s="40"/>
      <c r="D280" s="40"/>
      <c r="E280" s="40"/>
      <c r="F280" s="40"/>
      <c r="G280" s="116"/>
      <c r="H280" s="116"/>
    </row>
    <row r="281" spans="1:8" ht="14.25">
      <c r="A281" s="39" t="s">
        <v>156</v>
      </c>
      <c r="B281" s="40"/>
      <c r="C281" s="40"/>
      <c r="D281" s="40"/>
      <c r="E281" s="40"/>
      <c r="F281" s="40"/>
      <c r="G281" s="116"/>
      <c r="H281" s="116"/>
    </row>
    <row r="282" spans="1:8" ht="12" customHeight="1">
      <c r="A282" s="4"/>
      <c r="B282" s="40"/>
      <c r="C282" s="40"/>
      <c r="D282" s="40"/>
      <c r="E282" s="40"/>
      <c r="F282" s="40"/>
      <c r="G282" s="116"/>
      <c r="H282" s="116"/>
    </row>
    <row r="283" spans="1:6" ht="42" customHeight="1">
      <c r="A283" s="65" t="s">
        <v>36</v>
      </c>
      <c r="B283" s="65" t="s">
        <v>143</v>
      </c>
      <c r="C283" s="65" t="s">
        <v>72</v>
      </c>
      <c r="D283" s="65" t="s">
        <v>73</v>
      </c>
      <c r="E283" s="65" t="s">
        <v>74</v>
      </c>
      <c r="F283" s="43"/>
    </row>
    <row r="284" spans="1:8" s="145" customFormat="1" ht="12" customHeight="1">
      <c r="A284" s="66">
        <v>1</v>
      </c>
      <c r="B284" s="66">
        <v>2</v>
      </c>
      <c r="C284" s="66">
        <v>3</v>
      </c>
      <c r="D284" s="66">
        <v>4</v>
      </c>
      <c r="E284" s="66">
        <v>5</v>
      </c>
      <c r="F284" s="203"/>
      <c r="H284" s="145" t="s">
        <v>14</v>
      </c>
    </row>
    <row r="285" spans="1:7" ht="12.75" customHeight="1">
      <c r="A285" s="12">
        <v>1</v>
      </c>
      <c r="B285" s="163" t="s">
        <v>135</v>
      </c>
      <c r="C285" s="168">
        <v>0.8715134939367826</v>
      </c>
      <c r="D285" s="192">
        <v>0.9427871505205685</v>
      </c>
      <c r="E285" s="204">
        <f>D285-C285</f>
        <v>0.07127365658378593</v>
      </c>
      <c r="F285" s="74"/>
      <c r="G285" s="100"/>
    </row>
    <row r="286" spans="1:7" ht="12.75" customHeight="1">
      <c r="A286" s="12">
        <v>2</v>
      </c>
      <c r="B286" s="163" t="s">
        <v>136</v>
      </c>
      <c r="C286" s="168">
        <v>1.046905890387746</v>
      </c>
      <c r="D286" s="192">
        <v>1.1269344333632656</v>
      </c>
      <c r="E286" s="204">
        <f aca="true" t="shared" si="34" ref="E286:E291">D286-C286</f>
        <v>0.08002854297551965</v>
      </c>
      <c r="F286" s="74"/>
      <c r="G286" s="100"/>
    </row>
    <row r="287" spans="1:7" ht="12.75" customHeight="1">
      <c r="A287" s="12">
        <v>3</v>
      </c>
      <c r="B287" s="163" t="s">
        <v>137</v>
      </c>
      <c r="C287" s="168">
        <v>1.2024473001397142</v>
      </c>
      <c r="D287" s="192">
        <v>1.214187426414874</v>
      </c>
      <c r="E287" s="204">
        <f t="shared" si="34"/>
        <v>0.011740126275159746</v>
      </c>
      <c r="F287" s="74"/>
      <c r="G287" s="100"/>
    </row>
    <row r="288" spans="1:7" ht="12.75" customHeight="1">
      <c r="A288" s="12">
        <v>4</v>
      </c>
      <c r="B288" s="163" t="s">
        <v>138</v>
      </c>
      <c r="C288" s="168">
        <v>1.0565915278921043</v>
      </c>
      <c r="D288" s="192">
        <v>1.1673599685864817</v>
      </c>
      <c r="E288" s="204">
        <f t="shared" si="34"/>
        <v>0.11076844069437741</v>
      </c>
      <c r="F288" s="74"/>
      <c r="G288" s="100"/>
    </row>
    <row r="289" spans="1:7" ht="12.75" customHeight="1">
      <c r="A289" s="12">
        <v>5</v>
      </c>
      <c r="B289" s="163" t="s">
        <v>139</v>
      </c>
      <c r="C289" s="168">
        <v>0.9570434577510467</v>
      </c>
      <c r="D289" s="192">
        <v>1.6546243233095983</v>
      </c>
      <c r="E289" s="204">
        <f t="shared" si="34"/>
        <v>0.6975808655585516</v>
      </c>
      <c r="F289" s="74"/>
      <c r="G289" s="100"/>
    </row>
    <row r="290" spans="1:7" ht="12.75" customHeight="1">
      <c r="A290" s="12">
        <v>6</v>
      </c>
      <c r="B290" s="163" t="s">
        <v>159</v>
      </c>
      <c r="C290" s="168">
        <v>0.8933127174333204</v>
      </c>
      <c r="D290" s="192">
        <v>7.684623445994316</v>
      </c>
      <c r="E290" s="204">
        <f t="shared" si="34"/>
        <v>6.791310728560996</v>
      </c>
      <c r="F290" s="74"/>
      <c r="G290" s="100"/>
    </row>
    <row r="291" spans="1:7" ht="12.75" customHeight="1">
      <c r="A291" s="30"/>
      <c r="B291" s="1" t="s">
        <v>32</v>
      </c>
      <c r="C291" s="205">
        <v>0.9491803093607389</v>
      </c>
      <c r="D291" s="192">
        <v>1.0478330218090293</v>
      </c>
      <c r="E291" s="204">
        <f t="shared" si="34"/>
        <v>0.09865271244829033</v>
      </c>
      <c r="F291" s="35"/>
      <c r="G291" s="100"/>
    </row>
    <row r="292" spans="1:7" ht="14.25" customHeight="1">
      <c r="A292" s="355" t="s">
        <v>160</v>
      </c>
      <c r="B292" s="355"/>
      <c r="C292" s="355"/>
      <c r="D292" s="355"/>
      <c r="E292" s="355"/>
      <c r="F292" s="59"/>
      <c r="G292" s="132" t="s">
        <v>14</v>
      </c>
    </row>
    <row r="293" spans="1:8" ht="14.25">
      <c r="A293" s="208" t="s">
        <v>205</v>
      </c>
      <c r="B293" s="209"/>
      <c r="C293" s="209"/>
      <c r="D293" s="209"/>
      <c r="E293" s="209"/>
      <c r="F293" s="209"/>
      <c r="G293" s="40"/>
      <c r="H293" s="116"/>
    </row>
    <row r="294" spans="1:8" ht="11.25" customHeight="1">
      <c r="A294" s="210"/>
      <c r="B294" s="209"/>
      <c r="C294" s="209"/>
      <c r="D294" s="209"/>
      <c r="E294" s="209"/>
      <c r="F294" s="209"/>
      <c r="G294" s="40"/>
      <c r="H294" s="116"/>
    </row>
    <row r="295" spans="1:7" ht="13.5" customHeight="1">
      <c r="A295" s="212" t="s">
        <v>75</v>
      </c>
      <c r="B295" s="212"/>
      <c r="C295" s="212"/>
      <c r="D295" s="213"/>
      <c r="E295" s="213"/>
      <c r="F295" s="213"/>
      <c r="G295" s="213"/>
    </row>
    <row r="296" spans="1:7" ht="13.5" customHeight="1">
      <c r="A296" s="212"/>
      <c r="B296" s="212"/>
      <c r="C296" s="212"/>
      <c r="D296" s="213"/>
      <c r="E296" s="213"/>
      <c r="F296" s="213"/>
      <c r="G296" s="213"/>
    </row>
    <row r="297" spans="1:7" ht="13.5" customHeight="1">
      <c r="A297" s="212" t="s">
        <v>151</v>
      </c>
      <c r="B297" s="212"/>
      <c r="C297" s="212"/>
      <c r="D297" s="213"/>
      <c r="E297" s="213"/>
      <c r="F297" s="213"/>
      <c r="G297" s="213"/>
    </row>
    <row r="298" spans="1:7" ht="13.5" customHeight="1">
      <c r="A298" s="212" t="s">
        <v>206</v>
      </c>
      <c r="B298" s="212"/>
      <c r="C298" s="212"/>
      <c r="D298" s="213"/>
      <c r="E298" s="213"/>
      <c r="F298" s="213"/>
      <c r="G298" s="213"/>
    </row>
    <row r="299" spans="1:8" ht="36.75" customHeight="1">
      <c r="A299" s="65" t="s">
        <v>41</v>
      </c>
      <c r="B299" s="65" t="s">
        <v>144</v>
      </c>
      <c r="C299" s="65" t="s">
        <v>207</v>
      </c>
      <c r="D299" s="65" t="s">
        <v>121</v>
      </c>
      <c r="E299" s="65" t="s">
        <v>123</v>
      </c>
      <c r="F299" s="214"/>
      <c r="G299" s="304"/>
      <c r="H299" s="95" t="s">
        <v>14</v>
      </c>
    </row>
    <row r="300" spans="1:7" ht="14.25">
      <c r="A300" s="215">
        <v>1</v>
      </c>
      <c r="B300" s="215">
        <v>2</v>
      </c>
      <c r="C300" s="215">
        <v>3</v>
      </c>
      <c r="D300" s="215">
        <v>4</v>
      </c>
      <c r="E300" s="215" t="s">
        <v>122</v>
      </c>
      <c r="F300" s="216"/>
      <c r="G300" s="216"/>
    </row>
    <row r="301" spans="1:17" ht="12.75" customHeight="1">
      <c r="A301" s="12">
        <v>1</v>
      </c>
      <c r="B301" s="163" t="s">
        <v>135</v>
      </c>
      <c r="C301" s="305">
        <v>9472</v>
      </c>
      <c r="D301" s="305">
        <v>9372</v>
      </c>
      <c r="E301" s="305">
        <f>D301-C301</f>
        <v>-100</v>
      </c>
      <c r="F301" s="306"/>
      <c r="G301" s="307"/>
      <c r="H301" s="148"/>
      <c r="Q301" s="95">
        <v>10129</v>
      </c>
    </row>
    <row r="302" spans="1:17" ht="12.75" customHeight="1">
      <c r="A302" s="12">
        <v>2</v>
      </c>
      <c r="B302" s="163" t="s">
        <v>136</v>
      </c>
      <c r="C302" s="305">
        <v>3410</v>
      </c>
      <c r="D302" s="305">
        <v>3370</v>
      </c>
      <c r="E302" s="305">
        <f aca="true" t="shared" si="35" ref="E302:E307">D302-C302</f>
        <v>-40</v>
      </c>
      <c r="F302" s="306"/>
      <c r="G302" s="307"/>
      <c r="H302" s="148"/>
      <c r="Q302" s="95">
        <v>6712</v>
      </c>
    </row>
    <row r="303" spans="1:17" ht="12.75" customHeight="1">
      <c r="A303" s="12">
        <v>3</v>
      </c>
      <c r="B303" s="163" t="s">
        <v>137</v>
      </c>
      <c r="C303" s="305">
        <v>3200</v>
      </c>
      <c r="D303" s="305">
        <v>3000</v>
      </c>
      <c r="E303" s="305">
        <f t="shared" si="35"/>
        <v>-200</v>
      </c>
      <c r="F303" s="306"/>
      <c r="G303" s="307"/>
      <c r="H303" s="148"/>
      <c r="Q303" s="95">
        <v>1246</v>
      </c>
    </row>
    <row r="304" spans="1:17" ht="12.75" customHeight="1">
      <c r="A304" s="12">
        <v>4</v>
      </c>
      <c r="B304" s="163" t="s">
        <v>138</v>
      </c>
      <c r="C304" s="305">
        <v>2654</v>
      </c>
      <c r="D304" s="305">
        <v>2432</v>
      </c>
      <c r="E304" s="305">
        <f t="shared" si="35"/>
        <v>-222</v>
      </c>
      <c r="F304" s="306"/>
      <c r="G304" s="307"/>
      <c r="H304" s="148"/>
      <c r="Q304" s="95">
        <v>8382</v>
      </c>
    </row>
    <row r="305" spans="1:17" ht="12.75" customHeight="1">
      <c r="A305" s="12">
        <v>5</v>
      </c>
      <c r="B305" s="163" t="s">
        <v>139</v>
      </c>
      <c r="C305" s="305">
        <v>260</v>
      </c>
      <c r="D305" s="305">
        <v>232</v>
      </c>
      <c r="E305" s="305">
        <f t="shared" si="35"/>
        <v>-28</v>
      </c>
      <c r="F305" s="306"/>
      <c r="G305" s="307"/>
      <c r="H305" s="148"/>
      <c r="Q305" s="95">
        <v>4862</v>
      </c>
    </row>
    <row r="306" spans="1:17" ht="12.75" customHeight="1">
      <c r="A306" s="12">
        <v>6</v>
      </c>
      <c r="B306" s="163" t="s">
        <v>140</v>
      </c>
      <c r="C306" s="305">
        <v>40</v>
      </c>
      <c r="D306" s="305">
        <v>28</v>
      </c>
      <c r="E306" s="305">
        <f t="shared" si="35"/>
        <v>-12</v>
      </c>
      <c r="F306" s="306"/>
      <c r="G306" s="307"/>
      <c r="H306" s="148"/>
      <c r="Q306" s="95">
        <v>5976</v>
      </c>
    </row>
    <row r="307" spans="1:17" ht="15" customHeight="1">
      <c r="A307" s="30"/>
      <c r="B307" s="1" t="s">
        <v>32</v>
      </c>
      <c r="C307" s="217">
        <v>19036</v>
      </c>
      <c r="D307" s="217">
        <v>18434</v>
      </c>
      <c r="E307" s="217">
        <f t="shared" si="35"/>
        <v>-602</v>
      </c>
      <c r="F307" s="218"/>
      <c r="G307" s="307"/>
      <c r="H307" s="148"/>
      <c r="Q307" s="95">
        <f>SUM(Q301:Q306)</f>
        <v>37307</v>
      </c>
    </row>
    <row r="308" spans="1:7" ht="15" customHeight="1">
      <c r="A308" s="105"/>
      <c r="B308" s="106"/>
      <c r="C308" s="149"/>
      <c r="D308" s="150"/>
      <c r="E308" s="150"/>
      <c r="F308" s="150"/>
      <c r="G308" s="104"/>
    </row>
    <row r="309" spans="1:7" ht="15" customHeight="1">
      <c r="A309" s="105"/>
      <c r="B309" s="106"/>
      <c r="C309" s="149"/>
      <c r="D309" s="150"/>
      <c r="E309" s="150"/>
      <c r="F309" s="150"/>
      <c r="G309" s="104"/>
    </row>
    <row r="310" spans="1:7" ht="13.5" customHeight="1">
      <c r="A310" s="212" t="s">
        <v>150</v>
      </c>
      <c r="B310" s="212"/>
      <c r="C310" s="212"/>
      <c r="D310" s="213"/>
      <c r="E310" s="213"/>
      <c r="F310" s="213"/>
      <c r="G310" s="213"/>
    </row>
    <row r="311" spans="1:12" ht="13.5" customHeight="1">
      <c r="A311" s="212" t="s">
        <v>206</v>
      </c>
      <c r="B311" s="212"/>
      <c r="C311" s="212"/>
      <c r="D311" s="213"/>
      <c r="E311" s="213"/>
      <c r="F311" s="213"/>
      <c r="G311" s="213"/>
      <c r="L311" s="112"/>
    </row>
    <row r="312" spans="1:7" ht="42" customHeight="1">
      <c r="A312" s="65" t="s">
        <v>41</v>
      </c>
      <c r="B312" s="65" t="s">
        <v>144</v>
      </c>
      <c r="C312" s="65" t="s">
        <v>208</v>
      </c>
      <c r="D312" s="65" t="s">
        <v>209</v>
      </c>
      <c r="E312" s="65" t="s">
        <v>76</v>
      </c>
      <c r="F312" s="65" t="s">
        <v>77</v>
      </c>
      <c r="G312" s="65" t="s">
        <v>78</v>
      </c>
    </row>
    <row r="313" spans="1:7" ht="14.25">
      <c r="A313" s="215">
        <v>1</v>
      </c>
      <c r="B313" s="215">
        <v>2</v>
      </c>
      <c r="C313" s="215">
        <v>3</v>
      </c>
      <c r="D313" s="215">
        <v>4</v>
      </c>
      <c r="E313" s="215">
        <v>5</v>
      </c>
      <c r="F313" s="215">
        <v>6</v>
      </c>
      <c r="G313" s="215">
        <v>7</v>
      </c>
    </row>
    <row r="314" spans="1:15" ht="12.75" customHeight="1">
      <c r="A314" s="12">
        <v>1</v>
      </c>
      <c r="B314" s="163" t="s">
        <v>135</v>
      </c>
      <c r="C314" s="219">
        <v>947.2</v>
      </c>
      <c r="D314" s="220">
        <v>0</v>
      </c>
      <c r="E314" s="220">
        <v>1027.74</v>
      </c>
      <c r="F314" s="220">
        <f>E314+D314</f>
        <v>1027.74</v>
      </c>
      <c r="G314" s="196">
        <f>F314/C314</f>
        <v>1.0850295608108107</v>
      </c>
      <c r="I314" s="112"/>
      <c r="J314" s="112"/>
      <c r="K314" s="112"/>
      <c r="L314" s="112"/>
      <c r="M314" s="112"/>
      <c r="N314" s="112"/>
      <c r="O314" s="100"/>
    </row>
    <row r="315" spans="1:15" ht="12.75" customHeight="1">
      <c r="A315" s="12">
        <v>2</v>
      </c>
      <c r="B315" s="163" t="s">
        <v>136</v>
      </c>
      <c r="C315" s="219">
        <v>341</v>
      </c>
      <c r="D315" s="220">
        <v>0</v>
      </c>
      <c r="E315" s="220">
        <v>328.43</v>
      </c>
      <c r="F315" s="220">
        <f aca="true" t="shared" si="36" ref="F315:F320">E315+D315</f>
        <v>328.43</v>
      </c>
      <c r="G315" s="196">
        <f aca="true" t="shared" si="37" ref="G315:G320">F315/C315</f>
        <v>0.9631378299120235</v>
      </c>
      <c r="I315" s="112"/>
      <c r="J315" s="112"/>
      <c r="K315" s="112"/>
      <c r="L315" s="112"/>
      <c r="M315" s="112"/>
      <c r="N315" s="112"/>
      <c r="O315" s="100"/>
    </row>
    <row r="316" spans="1:15" ht="12.75" customHeight="1">
      <c r="A316" s="12">
        <v>3</v>
      </c>
      <c r="B316" s="163" t="s">
        <v>137</v>
      </c>
      <c r="C316" s="219">
        <v>320</v>
      </c>
      <c r="D316" s="220">
        <v>0</v>
      </c>
      <c r="E316" s="220">
        <v>290.8</v>
      </c>
      <c r="F316" s="220">
        <f t="shared" si="36"/>
        <v>290.8</v>
      </c>
      <c r="G316" s="196">
        <f t="shared" si="37"/>
        <v>0.9087500000000001</v>
      </c>
      <c r="I316" s="112"/>
      <c r="J316" s="112"/>
      <c r="K316" s="112"/>
      <c r="L316" s="112"/>
      <c r="M316" s="112"/>
      <c r="N316" s="112"/>
      <c r="O316" s="100"/>
    </row>
    <row r="317" spans="1:15" ht="12.75" customHeight="1">
      <c r="A317" s="12">
        <v>4</v>
      </c>
      <c r="B317" s="163" t="s">
        <v>138</v>
      </c>
      <c r="C317" s="219">
        <v>265.4</v>
      </c>
      <c r="D317" s="220">
        <v>0</v>
      </c>
      <c r="E317" s="220">
        <v>230.62</v>
      </c>
      <c r="F317" s="220">
        <f t="shared" si="36"/>
        <v>230.62</v>
      </c>
      <c r="G317" s="196">
        <f t="shared" si="37"/>
        <v>0.868952524491334</v>
      </c>
      <c r="I317" s="112"/>
      <c r="J317" s="112"/>
      <c r="K317" s="112"/>
      <c r="L317" s="112"/>
      <c r="M317" s="112"/>
      <c r="N317" s="112"/>
      <c r="O317" s="100"/>
    </row>
    <row r="318" spans="1:15" ht="12.75" customHeight="1">
      <c r="A318" s="12">
        <v>5</v>
      </c>
      <c r="B318" s="163" t="s">
        <v>139</v>
      </c>
      <c r="C318" s="219">
        <v>26</v>
      </c>
      <c r="D318" s="220">
        <v>0</v>
      </c>
      <c r="E318" s="220">
        <v>23.2</v>
      </c>
      <c r="F318" s="220">
        <f t="shared" si="36"/>
        <v>23.2</v>
      </c>
      <c r="G318" s="196">
        <f t="shared" si="37"/>
        <v>0.8923076923076922</v>
      </c>
      <c r="I318" s="112"/>
      <c r="J318" s="112"/>
      <c r="K318" s="112"/>
      <c r="L318" s="112"/>
      <c r="M318" s="112"/>
      <c r="N318" s="112"/>
      <c r="O318" s="100"/>
    </row>
    <row r="319" spans="1:15" ht="12.75" customHeight="1">
      <c r="A319" s="12">
        <v>6</v>
      </c>
      <c r="B319" s="163" t="s">
        <v>140</v>
      </c>
      <c r="C319" s="219">
        <v>4</v>
      </c>
      <c r="D319" s="220">
        <v>0</v>
      </c>
      <c r="E319" s="220">
        <v>2.8</v>
      </c>
      <c r="F319" s="220">
        <f t="shared" si="36"/>
        <v>2.8</v>
      </c>
      <c r="G319" s="196">
        <f t="shared" si="37"/>
        <v>0.7</v>
      </c>
      <c r="I319" s="112"/>
      <c r="J319" s="112"/>
      <c r="K319" s="112"/>
      <c r="L319" s="112"/>
      <c r="M319" s="112"/>
      <c r="N319" s="112"/>
      <c r="O319" s="100"/>
    </row>
    <row r="320" spans="1:15" ht="15" customHeight="1">
      <c r="A320" s="30"/>
      <c r="B320" s="1" t="s">
        <v>32</v>
      </c>
      <c r="C320" s="193">
        <v>1903.6</v>
      </c>
      <c r="D320" s="221">
        <v>0</v>
      </c>
      <c r="E320" s="221">
        <v>1903.5900000000001</v>
      </c>
      <c r="F320" s="220">
        <f t="shared" si="36"/>
        <v>1903.5900000000001</v>
      </c>
      <c r="G320" s="196">
        <f t="shared" si="37"/>
        <v>0.9999947467955455</v>
      </c>
      <c r="I320" s="112"/>
      <c r="J320" s="112"/>
      <c r="K320" s="112"/>
      <c r="L320" s="112"/>
      <c r="N320" s="112"/>
      <c r="O320" s="100"/>
    </row>
    <row r="321" spans="1:7" ht="13.5" customHeight="1">
      <c r="A321" s="212" t="s">
        <v>148</v>
      </c>
      <c r="B321" s="212"/>
      <c r="C321" s="212"/>
      <c r="D321" s="212"/>
      <c r="E321" s="213"/>
      <c r="F321" s="213"/>
      <c r="G321" s="146"/>
    </row>
    <row r="322" spans="1:7" ht="13.5" customHeight="1">
      <c r="A322" s="212" t="s">
        <v>210</v>
      </c>
      <c r="B322" s="212"/>
      <c r="C322" s="212"/>
      <c r="D322" s="212"/>
      <c r="E322" s="213"/>
      <c r="F322" s="213"/>
      <c r="G322" s="146"/>
    </row>
    <row r="323" spans="1:7" ht="60">
      <c r="A323" s="222" t="s">
        <v>41</v>
      </c>
      <c r="B323" s="222" t="s">
        <v>144</v>
      </c>
      <c r="C323" s="222" t="s">
        <v>208</v>
      </c>
      <c r="D323" s="222" t="s">
        <v>79</v>
      </c>
      <c r="E323" s="222" t="s">
        <v>80</v>
      </c>
      <c r="F323" s="222" t="s">
        <v>81</v>
      </c>
      <c r="G323" s="147"/>
    </row>
    <row r="324" spans="1:7" ht="15">
      <c r="A324" s="215">
        <v>1</v>
      </c>
      <c r="B324" s="215">
        <v>2</v>
      </c>
      <c r="C324" s="215">
        <v>3</v>
      </c>
      <c r="D324" s="215">
        <v>4</v>
      </c>
      <c r="E324" s="215">
        <v>5</v>
      </c>
      <c r="F324" s="215">
        <v>6</v>
      </c>
      <c r="G324" s="147"/>
    </row>
    <row r="325" spans="1:17" ht="12.75" customHeight="1">
      <c r="A325" s="12">
        <v>1</v>
      </c>
      <c r="B325" s="163" t="s">
        <v>135</v>
      </c>
      <c r="C325" s="219">
        <v>947.2</v>
      </c>
      <c r="D325" s="220">
        <v>1027.74</v>
      </c>
      <c r="E325" s="220">
        <v>946.94</v>
      </c>
      <c r="F325" s="223">
        <f>E325/C325</f>
        <v>0.9997255067567568</v>
      </c>
      <c r="G325" s="100"/>
      <c r="P325" s="95">
        <f>N325*2500/100000</f>
        <v>0</v>
      </c>
      <c r="Q325" s="95">
        <f>SUM(O325:P325)</f>
        <v>0</v>
      </c>
    </row>
    <row r="326" spans="1:17" ht="12.75" customHeight="1">
      <c r="A326" s="12">
        <v>2</v>
      </c>
      <c r="B326" s="163" t="s">
        <v>136</v>
      </c>
      <c r="C326" s="219">
        <v>341</v>
      </c>
      <c r="D326" s="220">
        <v>328.43</v>
      </c>
      <c r="E326" s="220">
        <v>328.43</v>
      </c>
      <c r="F326" s="223">
        <f aca="true" t="shared" si="38" ref="F326:F331">E326/C326</f>
        <v>0.9631378299120235</v>
      </c>
      <c r="G326" s="100"/>
      <c r="P326" s="95">
        <f aca="true" t="shared" si="39" ref="P326:P331">N326*2500/100000</f>
        <v>0</v>
      </c>
      <c r="Q326" s="95">
        <f aca="true" t="shared" si="40" ref="Q326:Q331">SUM(O326:P326)</f>
        <v>0</v>
      </c>
    </row>
    <row r="327" spans="1:17" ht="12.75" customHeight="1">
      <c r="A327" s="12">
        <v>3</v>
      </c>
      <c r="B327" s="163" t="s">
        <v>137</v>
      </c>
      <c r="C327" s="219">
        <v>320</v>
      </c>
      <c r="D327" s="220">
        <v>290.8</v>
      </c>
      <c r="E327" s="220">
        <v>290.8</v>
      </c>
      <c r="F327" s="223">
        <f t="shared" si="38"/>
        <v>0.9087500000000001</v>
      </c>
      <c r="G327" s="100"/>
      <c r="P327" s="95">
        <f t="shared" si="39"/>
        <v>0</v>
      </c>
      <c r="Q327" s="95">
        <f t="shared" si="40"/>
        <v>0</v>
      </c>
    </row>
    <row r="328" spans="1:17" ht="12.75" customHeight="1">
      <c r="A328" s="12">
        <v>4</v>
      </c>
      <c r="B328" s="163" t="s">
        <v>138</v>
      </c>
      <c r="C328" s="219">
        <v>265.4</v>
      </c>
      <c r="D328" s="220">
        <v>230.62</v>
      </c>
      <c r="E328" s="220">
        <v>230.62</v>
      </c>
      <c r="F328" s="223">
        <f t="shared" si="38"/>
        <v>0.868952524491334</v>
      </c>
      <c r="G328" s="100"/>
      <c r="P328" s="95">
        <f t="shared" si="39"/>
        <v>0</v>
      </c>
      <c r="Q328" s="95">
        <f t="shared" si="40"/>
        <v>0</v>
      </c>
    </row>
    <row r="329" spans="1:17" ht="12.75" customHeight="1">
      <c r="A329" s="12">
        <v>5</v>
      </c>
      <c r="B329" s="163" t="s">
        <v>139</v>
      </c>
      <c r="C329" s="219">
        <v>26</v>
      </c>
      <c r="D329" s="220">
        <v>23.2</v>
      </c>
      <c r="E329" s="220">
        <v>23.2</v>
      </c>
      <c r="F329" s="223">
        <f t="shared" si="38"/>
        <v>0.8923076923076922</v>
      </c>
      <c r="G329" s="100"/>
      <c r="P329" s="95">
        <f t="shared" si="39"/>
        <v>0</v>
      </c>
      <c r="Q329" s="95">
        <f t="shared" si="40"/>
        <v>0</v>
      </c>
    </row>
    <row r="330" spans="1:17" ht="12.75" customHeight="1">
      <c r="A330" s="12">
        <v>6</v>
      </c>
      <c r="B330" s="163" t="s">
        <v>140</v>
      </c>
      <c r="C330" s="219">
        <v>4</v>
      </c>
      <c r="D330" s="220">
        <v>2.8</v>
      </c>
      <c r="E330" s="220">
        <v>2.8</v>
      </c>
      <c r="F330" s="223">
        <f t="shared" si="38"/>
        <v>0.7</v>
      </c>
      <c r="G330" s="100"/>
      <c r="P330" s="95">
        <f t="shared" si="39"/>
        <v>0</v>
      </c>
      <c r="Q330" s="95">
        <f t="shared" si="40"/>
        <v>0</v>
      </c>
    </row>
    <row r="331" spans="1:17" ht="14.25" customHeight="1">
      <c r="A331" s="30"/>
      <c r="B331" s="1" t="s">
        <v>32</v>
      </c>
      <c r="C331" s="193">
        <v>1903.6</v>
      </c>
      <c r="D331" s="221">
        <v>1903.5900000000001</v>
      </c>
      <c r="E331" s="193">
        <v>1822.7900000000004</v>
      </c>
      <c r="F331" s="223">
        <f t="shared" si="38"/>
        <v>0.9575488548014292</v>
      </c>
      <c r="G331" s="100"/>
      <c r="P331" s="95">
        <f t="shared" si="39"/>
        <v>0</v>
      </c>
      <c r="Q331" s="95">
        <f t="shared" si="40"/>
        <v>0</v>
      </c>
    </row>
    <row r="332" spans="1:8" ht="13.5" customHeight="1">
      <c r="A332" s="308"/>
      <c r="B332" s="309"/>
      <c r="C332" s="310"/>
      <c r="D332" s="311"/>
      <c r="E332" s="312"/>
      <c r="F332" s="311"/>
      <c r="G332" s="151"/>
      <c r="H332" s="95" t="s">
        <v>14</v>
      </c>
    </row>
    <row r="333" spans="1:7" ht="13.5" customHeight="1">
      <c r="A333" s="212" t="s">
        <v>149</v>
      </c>
      <c r="B333" s="212"/>
      <c r="C333" s="212"/>
      <c r="D333" s="212"/>
      <c r="E333" s="213"/>
      <c r="F333" s="213"/>
      <c r="G333" s="146"/>
    </row>
    <row r="334" spans="1:7" ht="13.5" customHeight="1">
      <c r="A334" s="212" t="s">
        <v>206</v>
      </c>
      <c r="B334" s="212"/>
      <c r="C334" s="212"/>
      <c r="D334" s="212"/>
      <c r="E334" s="213"/>
      <c r="F334" s="213"/>
      <c r="G334" s="146"/>
    </row>
    <row r="335" spans="1:7" ht="49.5" customHeight="1">
      <c r="A335" s="222" t="s">
        <v>41</v>
      </c>
      <c r="B335" s="222" t="s">
        <v>144</v>
      </c>
      <c r="C335" s="222" t="s">
        <v>208</v>
      </c>
      <c r="D335" s="222" t="s">
        <v>79</v>
      </c>
      <c r="E335" s="222" t="s">
        <v>211</v>
      </c>
      <c r="F335" s="224" t="s">
        <v>132</v>
      </c>
      <c r="G335" s="152"/>
    </row>
    <row r="336" spans="1:7" ht="14.25" customHeight="1">
      <c r="A336" s="215">
        <v>1</v>
      </c>
      <c r="B336" s="215">
        <v>2</v>
      </c>
      <c r="C336" s="215">
        <v>3</v>
      </c>
      <c r="D336" s="215">
        <v>4</v>
      </c>
      <c r="E336" s="215">
        <v>5</v>
      </c>
      <c r="F336" s="215">
        <v>6</v>
      </c>
      <c r="G336" s="152"/>
    </row>
    <row r="337" spans="1:7" ht="12.75" customHeight="1">
      <c r="A337" s="12">
        <v>1</v>
      </c>
      <c r="B337" s="163" t="s">
        <v>135</v>
      </c>
      <c r="C337" s="219">
        <v>947.2</v>
      </c>
      <c r="D337" s="220">
        <v>1027.74</v>
      </c>
      <c r="E337" s="220">
        <v>80.80000000000001</v>
      </c>
      <c r="F337" s="223">
        <f>E337/C337</f>
        <v>0.08530405405405406</v>
      </c>
      <c r="G337" s="100"/>
    </row>
    <row r="338" spans="1:7" ht="12.75" customHeight="1">
      <c r="A338" s="12">
        <v>2</v>
      </c>
      <c r="B338" s="163" t="s">
        <v>136</v>
      </c>
      <c r="C338" s="219">
        <v>341</v>
      </c>
      <c r="D338" s="220">
        <v>328.43</v>
      </c>
      <c r="E338" s="220">
        <v>0</v>
      </c>
      <c r="F338" s="223">
        <f aca="true" t="shared" si="41" ref="F338:F343">E338/C338</f>
        <v>0</v>
      </c>
      <c r="G338" s="100"/>
    </row>
    <row r="339" spans="1:7" ht="12.75" customHeight="1">
      <c r="A339" s="12">
        <v>3</v>
      </c>
      <c r="B339" s="163" t="s">
        <v>137</v>
      </c>
      <c r="C339" s="219">
        <v>320</v>
      </c>
      <c r="D339" s="220">
        <v>290.8</v>
      </c>
      <c r="E339" s="220">
        <v>0</v>
      </c>
      <c r="F339" s="223">
        <f t="shared" si="41"/>
        <v>0</v>
      </c>
      <c r="G339" s="100"/>
    </row>
    <row r="340" spans="1:7" ht="12.75" customHeight="1">
      <c r="A340" s="12">
        <v>4</v>
      </c>
      <c r="B340" s="163" t="s">
        <v>138</v>
      </c>
      <c r="C340" s="219">
        <v>265.4</v>
      </c>
      <c r="D340" s="220">
        <v>230.62</v>
      </c>
      <c r="E340" s="220">
        <v>0</v>
      </c>
      <c r="F340" s="223">
        <f t="shared" si="41"/>
        <v>0</v>
      </c>
      <c r="G340" s="100"/>
    </row>
    <row r="341" spans="1:7" ht="12.75" customHeight="1">
      <c r="A341" s="12">
        <v>5</v>
      </c>
      <c r="B341" s="163" t="s">
        <v>139</v>
      </c>
      <c r="C341" s="219">
        <v>26</v>
      </c>
      <c r="D341" s="220">
        <v>23.2</v>
      </c>
      <c r="E341" s="220">
        <v>0</v>
      </c>
      <c r="F341" s="223">
        <f t="shared" si="41"/>
        <v>0</v>
      </c>
      <c r="G341" s="100"/>
    </row>
    <row r="342" spans="1:7" ht="12.75" customHeight="1">
      <c r="A342" s="12">
        <v>6</v>
      </c>
      <c r="B342" s="163" t="s">
        <v>140</v>
      </c>
      <c r="C342" s="219">
        <v>4</v>
      </c>
      <c r="D342" s="220">
        <v>2.8</v>
      </c>
      <c r="E342" s="220">
        <v>0</v>
      </c>
      <c r="F342" s="223">
        <f t="shared" si="41"/>
        <v>0</v>
      </c>
      <c r="G342" s="100"/>
    </row>
    <row r="343" spans="1:7" ht="12.75" customHeight="1">
      <c r="A343" s="30"/>
      <c r="B343" s="1" t="s">
        <v>32</v>
      </c>
      <c r="C343" s="193">
        <v>1903.6</v>
      </c>
      <c r="D343" s="221">
        <v>1903.5900000000001</v>
      </c>
      <c r="E343" s="193">
        <v>80.80000000000001</v>
      </c>
      <c r="F343" s="223">
        <f t="shared" si="41"/>
        <v>0.04244589199411642</v>
      </c>
      <c r="G343" s="100"/>
    </row>
    <row r="344" spans="1:6" ht="24" customHeight="1">
      <c r="A344" s="3" t="s">
        <v>82</v>
      </c>
      <c r="B344" s="4"/>
      <c r="C344" s="4"/>
      <c r="D344" s="4"/>
      <c r="E344" s="4"/>
      <c r="F344" s="4"/>
    </row>
    <row r="345" spans="1:6" ht="20.25" customHeight="1">
      <c r="A345" s="4"/>
      <c r="B345" s="4"/>
      <c r="C345" s="4"/>
      <c r="D345" s="4"/>
      <c r="E345" s="4"/>
      <c r="F345" s="4"/>
    </row>
    <row r="346" spans="1:6" ht="14.25">
      <c r="A346" s="3" t="s">
        <v>83</v>
      </c>
      <c r="B346" s="4"/>
      <c r="C346" s="4"/>
      <c r="D346" s="4"/>
      <c r="E346" s="4"/>
      <c r="F346" s="4"/>
    </row>
    <row r="347" spans="1:7" ht="30" customHeight="1">
      <c r="A347" s="82" t="s">
        <v>26</v>
      </c>
      <c r="B347" s="82"/>
      <c r="C347" s="83" t="s">
        <v>38</v>
      </c>
      <c r="D347" s="83" t="s">
        <v>39</v>
      </c>
      <c r="E347" s="83" t="s">
        <v>6</v>
      </c>
      <c r="F347" s="83" t="s">
        <v>34</v>
      </c>
      <c r="G347" s="117"/>
    </row>
    <row r="348" spans="1:7" ht="13.5" customHeight="1">
      <c r="A348" s="82">
        <v>1</v>
      </c>
      <c r="B348" s="82">
        <v>2</v>
      </c>
      <c r="C348" s="82">
        <v>3</v>
      </c>
      <c r="D348" s="82">
        <v>4</v>
      </c>
      <c r="E348" s="82" t="s">
        <v>40</v>
      </c>
      <c r="F348" s="82">
        <v>6</v>
      </c>
      <c r="G348" s="117"/>
    </row>
    <row r="349" spans="1:7" ht="27" customHeight="1">
      <c r="A349" s="85">
        <v>1</v>
      </c>
      <c r="B349" s="86" t="s">
        <v>181</v>
      </c>
      <c r="C349" s="91">
        <v>160.59</v>
      </c>
      <c r="D349" s="91">
        <v>160.59</v>
      </c>
      <c r="E349" s="88">
        <f>C349-D349</f>
        <v>0</v>
      </c>
      <c r="F349" s="225">
        <f>E349/C349</f>
        <v>0</v>
      </c>
      <c r="G349" s="153"/>
    </row>
    <row r="350" spans="1:7" ht="28.5">
      <c r="A350" s="85">
        <v>2</v>
      </c>
      <c r="B350" s="86" t="s">
        <v>209</v>
      </c>
      <c r="C350" s="91">
        <v>61.76</v>
      </c>
      <c r="D350" s="91">
        <v>61.76</v>
      </c>
      <c r="E350" s="88">
        <f>C350-D350</f>
        <v>0</v>
      </c>
      <c r="F350" s="225">
        <f>E350/C350</f>
        <v>0</v>
      </c>
      <c r="G350" s="117"/>
    </row>
    <row r="351" spans="1:7" ht="28.5">
      <c r="A351" s="85">
        <v>3</v>
      </c>
      <c r="B351" s="86" t="s">
        <v>212</v>
      </c>
      <c r="C351" s="91">
        <v>107.6</v>
      </c>
      <c r="D351" s="91">
        <v>107.6</v>
      </c>
      <c r="E351" s="88">
        <f>C351-D351</f>
        <v>0</v>
      </c>
      <c r="F351" s="225">
        <f>E351/C351</f>
        <v>0</v>
      </c>
      <c r="G351" s="117"/>
    </row>
    <row r="352" spans="1:7" ht="15.75" customHeight="1">
      <c r="A352" s="85">
        <v>4</v>
      </c>
      <c r="B352" s="226" t="s">
        <v>84</v>
      </c>
      <c r="C352" s="227">
        <f>C350+C351</f>
        <v>169.35999999999999</v>
      </c>
      <c r="D352" s="227">
        <f>D350+D351</f>
        <v>169.35999999999999</v>
      </c>
      <c r="E352" s="88">
        <f>C352-D352</f>
        <v>0</v>
      </c>
      <c r="F352" s="225">
        <f>E352/C352</f>
        <v>0</v>
      </c>
      <c r="G352" s="117"/>
    </row>
    <row r="353" spans="1:7" ht="15.75" customHeight="1">
      <c r="A353" s="228"/>
      <c r="B353" s="229"/>
      <c r="C353" s="230"/>
      <c r="D353" s="230"/>
      <c r="E353" s="231"/>
      <c r="F353" s="231"/>
      <c r="G353" s="84"/>
    </row>
    <row r="354" spans="1:7" ht="14.25">
      <c r="A354" s="3" t="s">
        <v>213</v>
      </c>
      <c r="B354" s="4"/>
      <c r="C354" s="4"/>
      <c r="D354" s="4"/>
      <c r="E354" s="4"/>
      <c r="F354" s="4"/>
      <c r="G354" s="4"/>
    </row>
    <row r="355" spans="1:7" ht="14.25">
      <c r="A355" s="4"/>
      <c r="B355" s="4"/>
      <c r="C355" s="4"/>
      <c r="D355" s="52" t="s">
        <v>129</v>
      </c>
      <c r="E355" s="338" t="s">
        <v>214</v>
      </c>
      <c r="F355" s="338"/>
      <c r="G355" s="313"/>
    </row>
    <row r="356" spans="1:7" ht="28.5">
      <c r="A356" s="65" t="s">
        <v>26</v>
      </c>
      <c r="B356" s="65" t="s">
        <v>85</v>
      </c>
      <c r="C356" s="65" t="s">
        <v>215</v>
      </c>
      <c r="D356" s="65" t="s">
        <v>45</v>
      </c>
      <c r="E356" s="65" t="s">
        <v>86</v>
      </c>
      <c r="F356" s="65" t="s">
        <v>87</v>
      </c>
      <c r="G356" s="314"/>
    </row>
    <row r="357" spans="1:7" ht="14.25">
      <c r="A357" s="233">
        <v>1</v>
      </c>
      <c r="B357" s="233">
        <v>2</v>
      </c>
      <c r="C357" s="233">
        <v>3</v>
      </c>
      <c r="D357" s="233">
        <v>4</v>
      </c>
      <c r="E357" s="233">
        <v>5</v>
      </c>
      <c r="F357" s="233">
        <v>6</v>
      </c>
      <c r="G357" s="315"/>
    </row>
    <row r="358" spans="1:7" ht="28.5">
      <c r="A358" s="234">
        <v>1</v>
      </c>
      <c r="B358" s="235" t="s">
        <v>88</v>
      </c>
      <c r="C358" s="236">
        <v>0</v>
      </c>
      <c r="D358" s="345">
        <v>169.36</v>
      </c>
      <c r="E358" s="347">
        <v>119.73</v>
      </c>
      <c r="F358" s="356">
        <v>0.75</v>
      </c>
      <c r="G358" s="277"/>
    </row>
    <row r="359" spans="1:7" ht="89.25" customHeight="1">
      <c r="A359" s="234">
        <v>2</v>
      </c>
      <c r="B359" s="235" t="s">
        <v>89</v>
      </c>
      <c r="C359" s="236">
        <v>160.59</v>
      </c>
      <c r="D359" s="346"/>
      <c r="E359" s="348"/>
      <c r="F359" s="357"/>
      <c r="G359" s="278"/>
    </row>
    <row r="360" spans="1:7" ht="15">
      <c r="A360" s="339" t="s">
        <v>12</v>
      </c>
      <c r="B360" s="339"/>
      <c r="C360" s="237">
        <v>160.59</v>
      </c>
      <c r="D360" s="238">
        <v>169.35999999999999</v>
      </c>
      <c r="E360" s="238">
        <v>119.73</v>
      </c>
      <c r="F360" s="239">
        <f>E360/C360</f>
        <v>0.74556323556884</v>
      </c>
      <c r="G360" s="279"/>
    </row>
    <row r="361" spans="1:7" s="4" customFormat="1" ht="14.25">
      <c r="A361" s="378" t="s">
        <v>90</v>
      </c>
      <c r="B361" s="20"/>
      <c r="C361" s="20"/>
      <c r="D361" s="280"/>
      <c r="E361" s="20"/>
      <c r="F361" s="20"/>
      <c r="G361" s="379"/>
    </row>
    <row r="362" spans="1:7" ht="14.25" customHeight="1">
      <c r="A362" s="281"/>
      <c r="B362" s="4"/>
      <c r="C362" s="4"/>
      <c r="D362" s="280"/>
      <c r="E362" s="20"/>
      <c r="F362" s="20"/>
      <c r="G362" s="295"/>
    </row>
    <row r="363" spans="1:7" ht="19.5" customHeight="1" hidden="1">
      <c r="A363" s="281"/>
      <c r="B363" s="4"/>
      <c r="C363" s="4"/>
      <c r="D363" s="280"/>
      <c r="E363" s="20"/>
      <c r="F363" s="20"/>
      <c r="G363" s="295"/>
    </row>
    <row r="364" spans="1:7" ht="19.5" customHeight="1" hidden="1">
      <c r="A364" s="40"/>
      <c r="B364" s="40" t="s">
        <v>56</v>
      </c>
      <c r="C364" s="40"/>
      <c r="D364" s="280"/>
      <c r="E364" s="201"/>
      <c r="F364" s="201"/>
      <c r="G364" s="295"/>
    </row>
    <row r="365" spans="1:7" ht="14.25" hidden="1">
      <c r="A365" s="40"/>
      <c r="B365" s="40"/>
      <c r="C365" s="40"/>
      <c r="D365" s="201"/>
      <c r="E365" s="201"/>
      <c r="F365" s="201"/>
      <c r="G365" s="294"/>
    </row>
    <row r="366" spans="1:7" ht="14.25" hidden="1">
      <c r="A366" s="40"/>
      <c r="B366" s="40" t="s">
        <v>57</v>
      </c>
      <c r="C366" s="4"/>
      <c r="D366" s="20"/>
      <c r="E366" s="282">
        <f>8581264*220*1.5/10000000</f>
        <v>283.181712</v>
      </c>
      <c r="F366" s="201"/>
      <c r="G366" s="294"/>
    </row>
    <row r="367" spans="1:7" ht="14.25" hidden="1">
      <c r="A367" s="40"/>
      <c r="B367" s="40" t="s">
        <v>58</v>
      </c>
      <c r="C367" s="4"/>
      <c r="D367" s="20"/>
      <c r="E367" s="282">
        <f>8581264*220*1/10000000</f>
        <v>188.787808</v>
      </c>
      <c r="F367" s="201"/>
      <c r="G367" s="294"/>
    </row>
    <row r="368" spans="1:7" ht="14.25" hidden="1">
      <c r="A368" s="40"/>
      <c r="B368" s="39" t="s">
        <v>12</v>
      </c>
      <c r="C368" s="4"/>
      <c r="D368" s="20"/>
      <c r="E368" s="283">
        <f>E367+E366</f>
        <v>471.96952</v>
      </c>
      <c r="F368" s="201"/>
      <c r="G368" s="294"/>
    </row>
    <row r="369" spans="1:7" ht="14.25" hidden="1">
      <c r="A369" s="40"/>
      <c r="B369" s="40" t="s">
        <v>59</v>
      </c>
      <c r="C369" s="4"/>
      <c r="D369" s="20"/>
      <c r="E369" s="282">
        <v>477.18</v>
      </c>
      <c r="F369" s="201"/>
      <c r="G369" s="294"/>
    </row>
    <row r="370" spans="1:7" ht="14.25" hidden="1">
      <c r="A370" s="40"/>
      <c r="B370" s="39" t="s">
        <v>60</v>
      </c>
      <c r="C370" s="4"/>
      <c r="D370" s="20"/>
      <c r="E370" s="283">
        <f>E369-E368</f>
        <v>5.210480000000018</v>
      </c>
      <c r="F370" s="201"/>
      <c r="G370" s="294"/>
    </row>
    <row r="371" spans="1:7" ht="14.25" hidden="1">
      <c r="A371" s="40"/>
      <c r="B371" s="40"/>
      <c r="C371" s="45"/>
      <c r="D371" s="201"/>
      <c r="E371" s="201"/>
      <c r="F371" s="201"/>
      <c r="G371" s="294"/>
    </row>
    <row r="372" spans="1:7" ht="14.25" hidden="1">
      <c r="A372" s="40"/>
      <c r="B372" s="40"/>
      <c r="C372" s="45"/>
      <c r="D372" s="201"/>
      <c r="E372" s="201"/>
      <c r="F372" s="201"/>
      <c r="G372" s="294"/>
    </row>
    <row r="373" spans="1:7" ht="14.25" hidden="1">
      <c r="A373" s="40"/>
      <c r="B373" s="40"/>
      <c r="C373" s="45"/>
      <c r="D373" s="201"/>
      <c r="E373" s="201"/>
      <c r="F373" s="201"/>
      <c r="G373" s="294"/>
    </row>
    <row r="374" spans="1:6" ht="14.25" customHeight="1">
      <c r="A374" s="4"/>
      <c r="B374" s="4"/>
      <c r="C374" s="4"/>
      <c r="D374" s="4"/>
      <c r="E374" s="4"/>
      <c r="F374" s="4"/>
    </row>
    <row r="375" spans="1:6" ht="14.25">
      <c r="A375" s="3" t="s">
        <v>91</v>
      </c>
      <c r="B375" s="4"/>
      <c r="C375" s="4"/>
      <c r="D375" s="4"/>
      <c r="E375" s="4"/>
      <c r="F375" s="4"/>
    </row>
    <row r="376" spans="1:6" ht="30" customHeight="1">
      <c r="A376" s="12" t="s">
        <v>26</v>
      </c>
      <c r="B376" s="65" t="s">
        <v>85</v>
      </c>
      <c r="C376" s="240" t="s">
        <v>38</v>
      </c>
      <c r="D376" s="240" t="s">
        <v>39</v>
      </c>
      <c r="E376" s="240" t="s">
        <v>6</v>
      </c>
      <c r="F376" s="240" t="s">
        <v>34</v>
      </c>
    </row>
    <row r="377" spans="1:7" ht="13.5" customHeight="1">
      <c r="A377" s="82">
        <v>1</v>
      </c>
      <c r="B377" s="82">
        <v>2</v>
      </c>
      <c r="C377" s="82">
        <v>3</v>
      </c>
      <c r="D377" s="82">
        <v>4</v>
      </c>
      <c r="E377" s="82" t="s">
        <v>40</v>
      </c>
      <c r="F377" s="82">
        <v>6</v>
      </c>
      <c r="G377" s="117"/>
    </row>
    <row r="378" spans="1:7" ht="27" customHeight="1">
      <c r="A378" s="85">
        <v>1</v>
      </c>
      <c r="B378" s="86" t="s">
        <v>181</v>
      </c>
      <c r="C378" s="88">
        <v>208.29</v>
      </c>
      <c r="D378" s="88">
        <v>208.29</v>
      </c>
      <c r="E378" s="88">
        <f>C378-D378</f>
        <v>0</v>
      </c>
      <c r="F378" s="241">
        <f>E378/C378</f>
        <v>0</v>
      </c>
      <c r="G378" s="117"/>
    </row>
    <row r="379" spans="1:7" ht="28.5">
      <c r="A379" s="85">
        <v>2</v>
      </c>
      <c r="B379" s="86" t="s">
        <v>209</v>
      </c>
      <c r="C379" s="88">
        <v>0</v>
      </c>
      <c r="D379" s="88">
        <v>0</v>
      </c>
      <c r="E379" s="88">
        <f>C379-D379</f>
        <v>0</v>
      </c>
      <c r="F379" s="241">
        <v>0</v>
      </c>
      <c r="G379" s="117"/>
    </row>
    <row r="380" spans="1:7" ht="28.5">
      <c r="A380" s="85">
        <v>3</v>
      </c>
      <c r="B380" s="86" t="s">
        <v>212</v>
      </c>
      <c r="C380" s="88">
        <v>262.19</v>
      </c>
      <c r="D380" s="88">
        <v>262.19</v>
      </c>
      <c r="E380" s="88">
        <f>C380-D380</f>
        <v>0</v>
      </c>
      <c r="F380" s="241">
        <f>E380/C380</f>
        <v>0</v>
      </c>
      <c r="G380" s="117"/>
    </row>
    <row r="381" spans="1:9" ht="15.75" customHeight="1">
      <c r="A381" s="85">
        <v>4</v>
      </c>
      <c r="B381" s="226" t="s">
        <v>84</v>
      </c>
      <c r="C381" s="242">
        <f>SUM(C379:C380)</f>
        <v>262.19</v>
      </c>
      <c r="D381" s="242">
        <f>SUM(D379:D380)</f>
        <v>262.19</v>
      </c>
      <c r="E381" s="242">
        <f>C381-D381</f>
        <v>0</v>
      </c>
      <c r="F381" s="243">
        <f>E381/C381</f>
        <v>0</v>
      </c>
      <c r="G381" s="117"/>
      <c r="I381" s="100"/>
    </row>
    <row r="382" spans="1:7" ht="15.75" customHeight="1">
      <c r="A382" s="154"/>
      <c r="B382" s="155"/>
      <c r="C382" s="157"/>
      <c r="D382" s="157"/>
      <c r="E382" s="156"/>
      <c r="F382" s="158"/>
      <c r="G382" s="117"/>
    </row>
    <row r="383" spans="1:8" ht="14.25">
      <c r="A383" s="3" t="s">
        <v>216</v>
      </c>
      <c r="B383" s="4"/>
      <c r="C383" s="4"/>
      <c r="D383" s="4"/>
      <c r="E383" s="4"/>
      <c r="F383" s="4"/>
      <c r="G383" s="4"/>
      <c r="H383" s="4"/>
    </row>
    <row r="384" spans="1:8" ht="14.25">
      <c r="A384" s="4"/>
      <c r="B384" s="4"/>
      <c r="C384" s="4"/>
      <c r="D384" s="4"/>
      <c r="E384" s="4"/>
      <c r="F384" s="244"/>
      <c r="G384" s="52" t="s">
        <v>129</v>
      </c>
      <c r="H384" s="232"/>
    </row>
    <row r="385" spans="1:8" ht="57">
      <c r="A385" s="65" t="s">
        <v>215</v>
      </c>
      <c r="B385" s="65" t="s">
        <v>92</v>
      </c>
      <c r="C385" s="65" t="s">
        <v>93</v>
      </c>
      <c r="D385" s="65" t="s">
        <v>94</v>
      </c>
      <c r="E385" s="65" t="s">
        <v>95</v>
      </c>
      <c r="F385" s="65" t="s">
        <v>6</v>
      </c>
      <c r="G385" s="65" t="s">
        <v>87</v>
      </c>
      <c r="H385" s="65" t="s">
        <v>96</v>
      </c>
    </row>
    <row r="386" spans="1:8" ht="14.25">
      <c r="A386" s="245">
        <v>1</v>
      </c>
      <c r="B386" s="245">
        <v>2</v>
      </c>
      <c r="C386" s="245">
        <v>3</v>
      </c>
      <c r="D386" s="245">
        <v>4</v>
      </c>
      <c r="E386" s="245">
        <v>5</v>
      </c>
      <c r="F386" s="245" t="s">
        <v>97</v>
      </c>
      <c r="G386" s="245">
        <v>7</v>
      </c>
      <c r="H386" s="206" t="s">
        <v>98</v>
      </c>
    </row>
    <row r="387" spans="1:8" ht="18" customHeight="1">
      <c r="A387" s="246">
        <v>208.29</v>
      </c>
      <c r="B387" s="246">
        <v>262.19</v>
      </c>
      <c r="C387" s="247">
        <f>C157</f>
        <v>22568.25</v>
      </c>
      <c r="D387" s="247">
        <f>(C387*750)/100000</f>
        <v>169.261875</v>
      </c>
      <c r="E387" s="248">
        <v>254.29000000000002</v>
      </c>
      <c r="F387" s="247">
        <f>D387-E387</f>
        <v>-85.02812500000002</v>
      </c>
      <c r="G387" s="239">
        <f>E387/A387</f>
        <v>1.2208459359546786</v>
      </c>
      <c r="H387" s="247">
        <f>B387-E387</f>
        <v>7.899999999999977</v>
      </c>
    </row>
    <row r="388" spans="1:8" ht="4.5" customHeight="1">
      <c r="A388" s="316"/>
      <c r="B388" s="316"/>
      <c r="C388" s="317"/>
      <c r="D388" s="317"/>
      <c r="E388" s="318"/>
      <c r="F388" s="317"/>
      <c r="G388" s="319"/>
      <c r="H388" s="317"/>
    </row>
    <row r="389" spans="1:8" ht="12.75" customHeight="1">
      <c r="A389" s="57" t="s">
        <v>217</v>
      </c>
      <c r="B389" s="58"/>
      <c r="C389" s="171"/>
      <c r="D389" s="171"/>
      <c r="E389" s="172"/>
      <c r="F389" s="59"/>
      <c r="G389" s="60"/>
      <c r="H389" s="4"/>
    </row>
    <row r="390" spans="1:8" ht="14.25">
      <c r="A390" s="4"/>
      <c r="B390" s="4"/>
      <c r="C390" s="4"/>
      <c r="D390" s="4"/>
      <c r="E390" s="4"/>
      <c r="F390" s="4"/>
      <c r="G390" s="4"/>
      <c r="H390" s="4"/>
    </row>
    <row r="391" spans="1:8" s="159" customFormat="1" ht="12.75">
      <c r="A391" s="249" t="s">
        <v>218</v>
      </c>
      <c r="B391" s="250"/>
      <c r="C391" s="250"/>
      <c r="D391" s="250"/>
      <c r="E391" s="250"/>
      <c r="F391" s="250"/>
      <c r="G391" s="250"/>
      <c r="H391" s="250"/>
    </row>
    <row r="392" spans="1:8" s="160" customFormat="1" ht="12.75">
      <c r="A392" s="251"/>
      <c r="B392" s="252"/>
      <c r="C392" s="253"/>
      <c r="D392" s="253"/>
      <c r="E392" s="254"/>
      <c r="F392" s="255"/>
      <c r="G392" s="256" t="s">
        <v>14</v>
      </c>
      <c r="H392" s="257" t="s">
        <v>14</v>
      </c>
    </row>
    <row r="393" spans="1:8" s="160" customFormat="1" ht="12.75">
      <c r="A393" s="258" t="s">
        <v>141</v>
      </c>
      <c r="B393" s="259"/>
      <c r="C393" s="259"/>
      <c r="D393" s="259" t="s">
        <v>14</v>
      </c>
      <c r="E393" s="259"/>
      <c r="F393" s="259"/>
      <c r="G393" s="259"/>
      <c r="H393" s="257"/>
    </row>
    <row r="394" spans="1:8" s="160" customFormat="1" ht="12.75">
      <c r="A394" s="260"/>
      <c r="B394" s="259"/>
      <c r="C394" s="259" t="s">
        <v>14</v>
      </c>
      <c r="D394" s="259"/>
      <c r="E394" s="259"/>
      <c r="F394" s="259"/>
      <c r="G394" s="259"/>
      <c r="H394" s="257"/>
    </row>
    <row r="395" spans="1:8" s="160" customFormat="1" ht="12.75">
      <c r="A395" s="261" t="s">
        <v>101</v>
      </c>
      <c r="B395" s="259"/>
      <c r="C395" s="259"/>
      <c r="D395" s="259"/>
      <c r="E395" s="259"/>
      <c r="F395" s="259"/>
      <c r="G395" s="259"/>
      <c r="H395" s="257"/>
    </row>
    <row r="396" spans="1:8" s="160" customFormat="1" ht="12.75">
      <c r="A396" s="262"/>
      <c r="B396" s="263"/>
      <c r="C396" s="264"/>
      <c r="D396" s="264"/>
      <c r="E396" s="264"/>
      <c r="F396" s="264"/>
      <c r="G396" s="259"/>
      <c r="H396" s="257"/>
    </row>
    <row r="397" spans="1:8" s="160" customFormat="1" ht="12.75">
      <c r="A397" s="342" t="s">
        <v>119</v>
      </c>
      <c r="B397" s="343"/>
      <c r="C397" s="343"/>
      <c r="D397" s="343"/>
      <c r="E397" s="344"/>
      <c r="F397" s="259"/>
      <c r="G397" s="259"/>
      <c r="H397" s="257"/>
    </row>
    <row r="398" spans="1:8" s="160" customFormat="1" ht="25.5">
      <c r="A398" s="285" t="s">
        <v>102</v>
      </c>
      <c r="B398" s="285" t="s">
        <v>103</v>
      </c>
      <c r="C398" s="285" t="s">
        <v>104</v>
      </c>
      <c r="D398" s="285" t="s">
        <v>105</v>
      </c>
      <c r="E398" s="285" t="s">
        <v>106</v>
      </c>
      <c r="F398" s="259"/>
      <c r="G398" s="265"/>
      <c r="H398" s="257"/>
    </row>
    <row r="399" spans="1:8" s="160" customFormat="1" ht="12.75" customHeight="1">
      <c r="A399" s="336" t="s">
        <v>107</v>
      </c>
      <c r="B399" s="340" t="s">
        <v>152</v>
      </c>
      <c r="C399" s="358">
        <v>41933</v>
      </c>
      <c r="D399" s="359" t="s">
        <v>161</v>
      </c>
      <c r="E399" s="340" t="s">
        <v>153</v>
      </c>
      <c r="F399" s="259"/>
      <c r="G399" s="266"/>
      <c r="H399" s="257"/>
    </row>
    <row r="400" spans="1:8" s="160" customFormat="1" ht="50.25" customHeight="1">
      <c r="A400" s="337"/>
      <c r="B400" s="341"/>
      <c r="C400" s="341"/>
      <c r="D400" s="360"/>
      <c r="E400" s="341"/>
      <c r="F400" s="259"/>
      <c r="G400" s="266"/>
      <c r="H400" s="257"/>
    </row>
    <row r="401" spans="1:8" s="160" customFormat="1" ht="51" customHeight="1">
      <c r="A401" s="361" t="s">
        <v>225</v>
      </c>
      <c r="B401" s="362"/>
      <c r="C401" s="362"/>
      <c r="D401" s="362"/>
      <c r="E401" s="363"/>
      <c r="F401" s="259"/>
      <c r="G401" s="259"/>
      <c r="H401" s="257"/>
    </row>
    <row r="402" spans="1:11" s="160" customFormat="1" ht="12.75">
      <c r="A402" s="260"/>
      <c r="B402" s="259"/>
      <c r="C402" s="259"/>
      <c r="D402" s="259"/>
      <c r="E402" s="259"/>
      <c r="F402" s="259"/>
      <c r="G402" s="259"/>
      <c r="H402" s="257"/>
      <c r="K402" s="320"/>
    </row>
    <row r="403" spans="1:8" s="160" customFormat="1" ht="12.75">
      <c r="A403" s="260" t="s">
        <v>108</v>
      </c>
      <c r="B403" s="259"/>
      <c r="C403" s="259"/>
      <c r="D403" s="259"/>
      <c r="E403" s="259"/>
      <c r="F403" s="259"/>
      <c r="G403" s="259"/>
      <c r="H403" s="257"/>
    </row>
    <row r="404" spans="1:8" s="160" customFormat="1" ht="12.75">
      <c r="A404" s="350" t="s">
        <v>109</v>
      </c>
      <c r="B404" s="352" t="s">
        <v>110</v>
      </c>
      <c r="C404" s="353"/>
      <c r="D404" s="354" t="s">
        <v>111</v>
      </c>
      <c r="E404" s="354"/>
      <c r="F404" s="354" t="s">
        <v>112</v>
      </c>
      <c r="G404" s="354"/>
      <c r="H404" s="257"/>
    </row>
    <row r="405" spans="1:8" s="160" customFormat="1" ht="12.75">
      <c r="A405" s="351"/>
      <c r="B405" s="286" t="s">
        <v>113</v>
      </c>
      <c r="C405" s="287" t="s">
        <v>114</v>
      </c>
      <c r="D405" s="284" t="s">
        <v>113</v>
      </c>
      <c r="E405" s="284" t="s">
        <v>114</v>
      </c>
      <c r="F405" s="284" t="s">
        <v>113</v>
      </c>
      <c r="G405" s="284" t="s">
        <v>114</v>
      </c>
      <c r="H405" s="257"/>
    </row>
    <row r="406" spans="1:8" s="160" customFormat="1" ht="12.75">
      <c r="A406" s="267" t="s">
        <v>152</v>
      </c>
      <c r="B406" s="321">
        <v>3065</v>
      </c>
      <c r="C406" s="322">
        <v>86.7</v>
      </c>
      <c r="D406" s="268">
        <v>174</v>
      </c>
      <c r="E406" s="269">
        <v>86.7</v>
      </c>
      <c r="F406" s="270">
        <v>0.57</v>
      </c>
      <c r="G406" s="270">
        <v>1</v>
      </c>
      <c r="H406" s="257"/>
    </row>
    <row r="407" spans="1:9" s="160" customFormat="1" ht="12.75">
      <c r="A407" s="271"/>
      <c r="B407" s="259"/>
      <c r="C407" s="259"/>
      <c r="D407" s="259"/>
      <c r="E407" s="259"/>
      <c r="F407" s="259"/>
      <c r="G407" s="259"/>
      <c r="H407" s="257"/>
      <c r="I407" s="320"/>
    </row>
    <row r="408" spans="1:8" s="160" customFormat="1" ht="12.75">
      <c r="A408" s="260" t="s">
        <v>157</v>
      </c>
      <c r="B408" s="259"/>
      <c r="C408" s="259"/>
      <c r="D408" s="259"/>
      <c r="E408" s="259"/>
      <c r="F408" s="259"/>
      <c r="G408" s="259"/>
      <c r="H408" s="257"/>
    </row>
    <row r="409" spans="1:8" s="160" customFormat="1" ht="12.75">
      <c r="A409" s="349" t="s">
        <v>219</v>
      </c>
      <c r="B409" s="349"/>
      <c r="C409" s="349" t="s">
        <v>115</v>
      </c>
      <c r="D409" s="349"/>
      <c r="E409" s="349" t="s">
        <v>116</v>
      </c>
      <c r="F409" s="349"/>
      <c r="G409" s="259"/>
      <c r="H409" s="257"/>
    </row>
    <row r="410" spans="1:8" s="160" customFormat="1" ht="12.75">
      <c r="A410" s="285" t="s">
        <v>113</v>
      </c>
      <c r="B410" s="285" t="s">
        <v>117</v>
      </c>
      <c r="C410" s="285" t="s">
        <v>113</v>
      </c>
      <c r="D410" s="285" t="s">
        <v>117</v>
      </c>
      <c r="E410" s="285" t="s">
        <v>113</v>
      </c>
      <c r="F410" s="285" t="s">
        <v>118</v>
      </c>
      <c r="G410" s="259"/>
      <c r="H410" s="257"/>
    </row>
    <row r="411" spans="1:8" s="160" customFormat="1" ht="12.75">
      <c r="A411" s="272">
        <v>1</v>
      </c>
      <c r="B411" s="272">
        <v>2</v>
      </c>
      <c r="C411" s="272">
        <v>3</v>
      </c>
      <c r="D411" s="272">
        <v>4</v>
      </c>
      <c r="E411" s="272">
        <v>5</v>
      </c>
      <c r="F411" s="272">
        <v>6</v>
      </c>
      <c r="G411" s="273"/>
      <c r="H411" s="323"/>
    </row>
    <row r="412" spans="1:8" s="159" customFormat="1" ht="12.75">
      <c r="A412" s="321">
        <v>3065</v>
      </c>
      <c r="B412" s="324">
        <v>86.7</v>
      </c>
      <c r="C412" s="268">
        <v>174</v>
      </c>
      <c r="D412" s="269">
        <v>86.7</v>
      </c>
      <c r="E412" s="274">
        <f>C412/A412</f>
        <v>0.0567699836867863</v>
      </c>
      <c r="F412" s="274">
        <f>D412/B412</f>
        <v>1</v>
      </c>
      <c r="G412" s="275" t="s">
        <v>14</v>
      </c>
      <c r="H412" s="325"/>
    </row>
    <row r="413" spans="1:8" s="159" customFormat="1" ht="12.75">
      <c r="A413" s="250"/>
      <c r="B413" s="250"/>
      <c r="C413" s="250"/>
      <c r="D413" s="250"/>
      <c r="E413" s="250"/>
      <c r="F413" s="250"/>
      <c r="G413" s="250"/>
      <c r="H413" s="250"/>
    </row>
    <row r="415" spans="4:6" ht="14.25">
      <c r="D415" s="100"/>
      <c r="F415" s="95" t="s">
        <v>14</v>
      </c>
    </row>
  </sheetData>
  <sheetProtection/>
  <mergeCells count="42">
    <mergeCell ref="A292:E292"/>
    <mergeCell ref="F358:F359"/>
    <mergeCell ref="F404:G404"/>
    <mergeCell ref="B399:B400"/>
    <mergeCell ref="C399:C400"/>
    <mergeCell ref="D399:D400"/>
    <mergeCell ref="A401:E401"/>
    <mergeCell ref="A409:B409"/>
    <mergeCell ref="C409:D409"/>
    <mergeCell ref="E409:F409"/>
    <mergeCell ref="A404:A405"/>
    <mergeCell ref="B404:C404"/>
    <mergeCell ref="D404:E404"/>
    <mergeCell ref="A86:G86"/>
    <mergeCell ref="A97:F97"/>
    <mergeCell ref="A399:A400"/>
    <mergeCell ref="E355:F355"/>
    <mergeCell ref="A360:B360"/>
    <mergeCell ref="E399:E400"/>
    <mergeCell ref="A397:E397"/>
    <mergeCell ref="D358:D359"/>
    <mergeCell ref="E358:E359"/>
    <mergeCell ref="C36:D36"/>
    <mergeCell ref="A37:C37"/>
    <mergeCell ref="A38:G38"/>
    <mergeCell ref="A49:H49"/>
    <mergeCell ref="A63:G63"/>
    <mergeCell ref="A74:F74"/>
    <mergeCell ref="A25:D25"/>
    <mergeCell ref="A26:D26"/>
    <mergeCell ref="A32:F32"/>
    <mergeCell ref="C33:D33"/>
    <mergeCell ref="C34:D34"/>
    <mergeCell ref="C35:D35"/>
    <mergeCell ref="A13:B13"/>
    <mergeCell ref="A21:D21"/>
    <mergeCell ref="A1:H1"/>
    <mergeCell ref="A2:H2"/>
    <mergeCell ref="A3:H3"/>
    <mergeCell ref="A5:H5"/>
    <mergeCell ref="A7:H7"/>
    <mergeCell ref="A9:H9"/>
  </mergeCells>
  <printOptions horizontalCentered="1"/>
  <pageMargins left="0.236220472440945" right="0" top="0" bottom="0" header="0.511811023622047" footer="0.511811023622047"/>
  <pageSetup horizontalDpi="600" verticalDpi="600" orientation="portrait" paperSize="9" scale="70" r:id="rId4"/>
  <rowBreaks count="7" manualBreakCount="7">
    <brk id="60" max="7" man="1"/>
    <brk id="119" max="7" man="1"/>
    <brk id="174" max="7" man="1"/>
    <brk id="216" max="7" man="1"/>
    <brk id="278" max="7" man="1"/>
    <brk id="308" max="7" man="1"/>
    <brk id="360"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MHRD</cp:lastModifiedBy>
  <cp:lastPrinted>2018-06-12T04:38:54Z</cp:lastPrinted>
  <dcterms:created xsi:type="dcterms:W3CDTF">2013-03-29T17:24:29Z</dcterms:created>
  <dcterms:modified xsi:type="dcterms:W3CDTF">2019-07-08T08:20:01Z</dcterms:modified>
  <cp:category/>
  <cp:version/>
  <cp:contentType/>
  <cp:contentStatus/>
</cp:coreProperties>
</file>